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Rīki graudkopībā/"/>
    </mc:Choice>
  </mc:AlternateContent>
  <xr:revisionPtr revIDLastSave="1347" documentId="8_{D922DB86-FB0C-4D93-81AD-2FF8A954FD5A}" xr6:coauthVersionLast="47" xr6:coauthVersionMax="47" xr10:uidLastSave="{BFC37B69-B718-4338-A45A-BF6F8A995A41}"/>
  <bookViews>
    <workbookView xWindow="-108" yWindow="-108" windowWidth="23256" windowHeight="12456" tabRatio="450" xr2:uid="{DADFE330-FACB-44A0-8F79-1E2B72DA3A3B}"/>
  </bookViews>
  <sheets>
    <sheet name="Vasaras KVIEŠI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'Vasaras KVIEŠI'!$B$1:$AF$62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" i="6" l="1"/>
  <c r="D62" i="8"/>
  <c r="E62" i="8"/>
  <c r="F62" i="8"/>
  <c r="G62" i="8"/>
  <c r="H62" i="8"/>
  <c r="I62" i="8"/>
  <c r="J62" i="8"/>
  <c r="K62" i="8"/>
  <c r="L62" i="8"/>
  <c r="M62" i="8"/>
  <c r="C62" i="8"/>
  <c r="E22" i="8"/>
  <c r="D22" i="8"/>
  <c r="C22" i="8"/>
  <c r="D33" i="8"/>
  <c r="C33" i="8"/>
  <c r="O23" i="6"/>
  <c r="O5" i="6"/>
  <c r="Q168" i="6" l="1"/>
  <c r="Q167" i="6"/>
  <c r="Q166" i="6"/>
  <c r="Q165" i="6"/>
  <c r="Q164" i="6"/>
  <c r="Q162" i="6"/>
  <c r="Q161" i="6"/>
  <c r="Q160" i="6"/>
  <c r="Q159" i="6"/>
  <c r="Q158" i="6"/>
  <c r="Q156" i="6"/>
  <c r="Q155" i="6"/>
  <c r="Q154" i="6"/>
  <c r="Q153" i="6"/>
  <c r="Q152" i="6"/>
  <c r="Q151" i="6"/>
  <c r="Q150" i="6"/>
  <c r="Q149" i="6"/>
  <c r="Q148" i="6"/>
  <c r="Q147" i="6"/>
  <c r="Q146" i="6"/>
  <c r="Q145" i="6"/>
  <c r="Q143" i="6"/>
  <c r="Q142" i="6"/>
  <c r="Q141" i="6"/>
  <c r="Q140" i="6"/>
  <c r="Q139" i="6"/>
  <c r="Q138" i="6"/>
  <c r="Q137" i="6"/>
  <c r="Q136" i="6"/>
  <c r="Q135" i="6"/>
  <c r="Q134" i="6"/>
  <c r="Q133" i="6"/>
  <c r="Q132" i="6"/>
  <c r="Q131" i="6"/>
  <c r="Q130" i="6"/>
  <c r="Q129" i="6"/>
  <c r="Q128" i="6"/>
  <c r="Q127" i="6"/>
  <c r="Q126" i="6"/>
  <c r="Q125" i="6"/>
  <c r="I11" i="8" l="1"/>
  <c r="J11" i="8"/>
  <c r="H11" i="8"/>
  <c r="O12" i="6"/>
  <c r="F5" i="8" l="1"/>
  <c r="E5" i="8"/>
  <c r="D5" i="8"/>
  <c r="C5" i="8"/>
  <c r="O14" i="6" l="1"/>
  <c r="O15" i="6"/>
  <c r="O16" i="6"/>
  <c r="O17" i="6"/>
  <c r="O18" i="6"/>
  <c r="O13" i="6"/>
  <c r="O24" i="6"/>
  <c r="O20" i="6"/>
  <c r="O58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1" i="6"/>
  <c r="O30" i="6"/>
  <c r="O28" i="6"/>
  <c r="O27" i="6"/>
  <c r="O26" i="6"/>
  <c r="O25" i="6"/>
  <c r="O22" i="6"/>
  <c r="O21" i="6"/>
  <c r="O10" i="6"/>
  <c r="O7" i="6"/>
  <c r="O6" i="6"/>
  <c r="O8" i="6" l="1"/>
  <c r="O49" i="6"/>
  <c r="G3" i="8" l="1"/>
  <c r="F9" i="8" s="1"/>
  <c r="O50" i="6"/>
  <c r="G4" i="8" s="1"/>
  <c r="F10" i="8" s="1"/>
  <c r="O51" i="6"/>
  <c r="O59" i="6"/>
  <c r="O52" i="6"/>
  <c r="G5" i="8" s="1"/>
  <c r="F11" i="8" s="1"/>
  <c r="K9" i="8" l="1"/>
  <c r="K10" i="8" l="1"/>
  <c r="K11" i="8" l="1"/>
</calcChain>
</file>

<file path=xl/sharedStrings.xml><?xml version="1.0" encoding="utf-8"?>
<sst xmlns="http://schemas.openxmlformats.org/spreadsheetml/2006/main" count="902" uniqueCount="468">
  <si>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</si>
  <si>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</si>
  <si>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</si>
  <si>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</si>
  <si>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</si>
  <si>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</si>
  <si>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</si>
  <si>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</si>
  <si>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</si>
  <si>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</si>
  <si>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</si>
  <si>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</si>
  <si>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</si>
  <si>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</si>
  <si>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</si>
  <si>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</si>
  <si>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</si>
  <si>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</si>
  <si>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</si>
  <si>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</si>
  <si>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</si>
  <si>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</si>
  <si>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</si>
  <si>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</si>
  <si>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</si>
  <si>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Graudi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</si>
  <si>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</si>
  <si>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</si>
  <si>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</si>
  <si>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</si>
  <si>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</si>
  <si>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</si>
  <si>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</si>
  <si>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</si>
  <si>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</si>
  <si>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</si>
  <si>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</si>
  <si>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</si>
  <si>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Graudi lopbarībai</t>
  </si>
  <si>
    <t>Salmi</t>
  </si>
  <si>
    <t>Graudi sēklai</t>
  </si>
  <si>
    <t>Graudi pārtikai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</si>
  <si>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</si>
  <si>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</si>
  <si>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</si>
  <si>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</si>
  <si>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</si>
  <si>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</si>
  <si>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</si>
  <si>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</si>
  <si>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</si>
  <si>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</si>
  <si>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</si>
  <si>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</si>
  <si>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</si>
  <si>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</si>
  <si>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</si>
  <si>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</si>
  <si>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</si>
  <si>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</si>
  <si>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Kodnes</t>
  </si>
  <si>
    <t>Acetazol Extra</t>
  </si>
  <si>
    <t xml:space="preserve">Afrodyta 250 SC </t>
  </si>
  <si>
    <t xml:space="preserve">Amistar 250 SC </t>
  </si>
  <si>
    <t xml:space="preserve">Accurate 200 WG </t>
  </si>
  <si>
    <t xml:space="preserve">2,4-D Nufarm </t>
  </si>
  <si>
    <t xml:space="preserve">Bariton Super </t>
  </si>
  <si>
    <t xml:space="preserve">Beret 025 FS </t>
  </si>
  <si>
    <t>Bertego</t>
  </si>
  <si>
    <t>Limacīdi</t>
  </si>
  <si>
    <t xml:space="preserve">Gusto </t>
  </si>
  <si>
    <t xml:space="preserve">Arbiter </t>
  </si>
  <si>
    <t xml:space="preserve">Ariane S </t>
  </si>
  <si>
    <t xml:space="preserve">Arrva </t>
  </si>
  <si>
    <t xml:space="preserve">Attribut </t>
  </si>
  <si>
    <t xml:space="preserve">Avoxa </t>
  </si>
  <si>
    <t xml:space="preserve">Axial 50 EC </t>
  </si>
  <si>
    <t>Axial One</t>
  </si>
  <si>
    <t xml:space="preserve">Banvel 4S </t>
  </si>
  <si>
    <t xml:space="preserve">Boom efekt 360 SL </t>
  </si>
  <si>
    <t xml:space="preserve">Broadway Star </t>
  </si>
  <si>
    <t>Calibre 50 SX</t>
  </si>
  <si>
    <t>CDQTM SX</t>
  </si>
  <si>
    <t>Chwastox 750 SL</t>
  </si>
  <si>
    <t>Cleave</t>
  </si>
  <si>
    <t>Darby</t>
  </si>
  <si>
    <t>Dicoherb Super 750 SL</t>
  </si>
  <si>
    <t>DMA 600</t>
  </si>
  <si>
    <t>Elegant 2FD</t>
  </si>
  <si>
    <t>EMCEE</t>
  </si>
  <si>
    <t>Ergon</t>
  </si>
  <si>
    <t>Estet 600 EC</t>
  </si>
  <si>
    <t>Flurostar 180</t>
  </si>
  <si>
    <t>Flurostar Forte</t>
  </si>
  <si>
    <t>Foxtrot 69 EW</t>
  </si>
  <si>
    <t>Fragma</t>
  </si>
  <si>
    <t>Fragma Delta</t>
  </si>
  <si>
    <t>Galistop 200</t>
  </si>
  <si>
    <t>Globaztar 250 SC</t>
  </si>
  <si>
    <t>Glacis</t>
  </si>
  <si>
    <t>Folicur</t>
  </si>
  <si>
    <t>Flexity</t>
  </si>
  <si>
    <t>Falcon Forte</t>
  </si>
  <si>
    <t>Carnadine Extra</t>
  </si>
  <si>
    <t>Ciperkils 500 e.k.</t>
  </si>
  <si>
    <t>Decis Forte</t>
  </si>
  <si>
    <t>Decis Mega</t>
  </si>
  <si>
    <t>Evure</t>
  </si>
  <si>
    <t>Kaiso 50 EG</t>
  </si>
  <si>
    <t>Karate Zeon 5 CS</t>
  </si>
  <si>
    <t>Teppeki</t>
  </si>
  <si>
    <t>Celest Trio 060 FS</t>
  </si>
  <si>
    <t>Chambel 6 FS</t>
  </si>
  <si>
    <t>Difend</t>
  </si>
  <si>
    <t>Kinto Plus</t>
  </si>
  <si>
    <t>Latitude XL</t>
  </si>
  <si>
    <t>Maxim 025 FS</t>
  </si>
  <si>
    <t>Maxim Extra 050 FS</t>
  </si>
  <si>
    <t>Prepper</t>
  </si>
  <si>
    <t>Relenya</t>
  </si>
  <si>
    <t>Systiva</t>
  </si>
  <si>
    <t>Vibrance Duo</t>
  </si>
  <si>
    <t>Vibrance Pro</t>
  </si>
  <si>
    <t>Vibrance Star</t>
  </si>
  <si>
    <t>Vibrance Trio</t>
  </si>
  <si>
    <t>Calma</t>
  </si>
  <si>
    <t>Camposan Extra</t>
  </si>
  <si>
    <t>CCC</t>
  </si>
  <si>
    <t>Cerone</t>
  </si>
  <si>
    <t>Cuadro NT</t>
  </si>
  <si>
    <t>Medax Top</t>
  </si>
  <si>
    <t>Moddus 250 EC</t>
  </si>
  <si>
    <t>Moddus Start</t>
  </si>
  <si>
    <t>Moxa</t>
  </si>
  <si>
    <t>Optimus</t>
  </si>
  <si>
    <t>Regucil</t>
  </si>
  <si>
    <t>Regucil Start</t>
  </si>
  <si>
    <t>Stabilan 400 SL</t>
  </si>
  <si>
    <t>Stabilan 750 SL</t>
  </si>
  <si>
    <t>Stemper</t>
  </si>
  <si>
    <t>Tempo</t>
  </si>
  <si>
    <t>Trimaxx</t>
  </si>
  <si>
    <t>Lima Oro</t>
  </si>
  <si>
    <t>Limgol</t>
  </si>
  <si>
    <t>Meridian</t>
  </si>
  <si>
    <t>Artina EC</t>
  </si>
  <si>
    <t>Ascra Xpro</t>
  </si>
  <si>
    <t>Avastel</t>
  </si>
  <si>
    <t>Azaka</t>
  </si>
  <si>
    <t>Azuba</t>
  </si>
  <si>
    <t>Balaya</t>
  </si>
  <si>
    <t>Benafar</t>
  </si>
  <si>
    <t>Capalo Revy</t>
  </si>
  <si>
    <t>Cayunis</t>
  </si>
  <si>
    <t>Cezix</t>
  </si>
  <si>
    <t>Comet Pro</t>
  </si>
  <si>
    <t>Conclude AZT 250 SC</t>
  </si>
  <si>
    <t>Croton Flex</t>
  </si>
  <si>
    <t>Curbatur</t>
  </si>
  <si>
    <t>DARCOS</t>
  </si>
  <si>
    <t>Delaro Forte</t>
  </si>
  <si>
    <t>Dominic</t>
  </si>
  <si>
    <t>Elatus Era</t>
  </si>
  <si>
    <t>Elatus Plus</t>
  </si>
  <si>
    <t>Entargo</t>
  </si>
  <si>
    <t>Erasmus</t>
  </si>
  <si>
    <t>Euskatel</t>
  </si>
  <si>
    <t>Hutton Flex</t>
  </si>
  <si>
    <t>Imtrex XE</t>
  </si>
  <si>
    <t>Innox</t>
  </si>
  <si>
    <t>Input</t>
  </si>
  <si>
    <t>Input Triple</t>
  </si>
  <si>
    <t>Joust</t>
  </si>
  <si>
    <t>Leander</t>
  </si>
  <si>
    <t>Lenvyor</t>
  </si>
  <si>
    <t>Librax</t>
  </si>
  <si>
    <t>Maxentis</t>
  </si>
  <si>
    <t>Mirador 250 SC</t>
  </si>
  <si>
    <t>Mirador Forte</t>
  </si>
  <si>
    <t>Orius 250 EW</t>
  </si>
  <si>
    <t>Patel 300 EC</t>
  </si>
  <si>
    <t>Pecari 300 EC</t>
  </si>
  <si>
    <t>Pioli</t>
  </si>
  <si>
    <t>Plexeo 90</t>
  </si>
  <si>
    <t>Poleposition 300 EC</t>
  </si>
  <si>
    <t>Polyversum</t>
  </si>
  <si>
    <t>Priaxor</t>
  </si>
  <si>
    <t>Proline</t>
  </si>
  <si>
    <t>Property 180 SC</t>
  </si>
  <si>
    <t>Protendo 300 EC</t>
  </si>
  <si>
    <t>Prosaro</t>
  </si>
  <si>
    <t>Remocco 90</t>
  </si>
  <si>
    <t>Revystar XL</t>
  </si>
  <si>
    <t>Revytrex</t>
  </si>
  <si>
    <t>Riza 200 EC</t>
  </si>
  <si>
    <t>Seedron</t>
  </si>
  <si>
    <t>Sekator OD</t>
  </si>
  <si>
    <t>Siltra Xpro</t>
  </si>
  <si>
    <t>Silvron</t>
  </si>
  <si>
    <t>Soratel</t>
  </si>
  <si>
    <t>Syrius</t>
  </si>
  <si>
    <t>Talius</t>
  </si>
  <si>
    <t>Tebuplius</t>
  </si>
  <si>
    <t xml:space="preserve">Tebusha 25 EW </t>
  </si>
  <si>
    <t>Tesanto</t>
  </si>
  <si>
    <t>Tetatra</t>
  </si>
  <si>
    <t>Torero</t>
  </si>
  <si>
    <t>Turret 90</t>
  </si>
  <si>
    <t>Univoq</t>
  </si>
  <si>
    <t>Variano Xpro</t>
  </si>
  <si>
    <t>Vazanti</t>
  </si>
  <si>
    <t>Verben</t>
  </si>
  <si>
    <t>Glyphomax 480</t>
  </si>
  <si>
    <t>Granstar Premia 50 SX</t>
  </si>
  <si>
    <t>Grodyl</t>
  </si>
  <si>
    <t>Herbos 110 EC</t>
  </si>
  <si>
    <t>Hurler</t>
  </si>
  <si>
    <t>Incelo</t>
  </si>
  <si>
    <t>Kinvara</t>
  </si>
  <si>
    <t>Lancelot</t>
  </si>
  <si>
    <t>Legacy 500 SC</t>
  </si>
  <si>
    <t>MCPA 750</t>
  </si>
  <si>
    <t>MCPA Classic 750 SL</t>
  </si>
  <si>
    <t>MCPA Super</t>
  </si>
  <si>
    <t>Mezzo WG</t>
  </si>
  <si>
    <t>Mixin</t>
  </si>
  <si>
    <t>Monitor</t>
  </si>
  <si>
    <t>Mustangs s.e.</t>
  </si>
  <si>
    <t>Mustangs Forte s.e.</t>
  </si>
  <si>
    <t>Nuance 75 WG</t>
  </si>
  <si>
    <t>Optica Trio</t>
  </si>
  <si>
    <t>Panexion OD</t>
  </si>
  <si>
    <t>Pixxaro EC</t>
  </si>
  <si>
    <t>Pony 306 SE</t>
  </si>
  <si>
    <t>Primme</t>
  </si>
  <si>
    <t>Primus</t>
  </si>
  <si>
    <t>Primus 250 WG</t>
  </si>
  <si>
    <t>Primus XL</t>
  </si>
  <si>
    <t>Pro</t>
  </si>
  <si>
    <t>Profi MCPA 750 SL</t>
  </si>
  <si>
    <t>Puma Universal</t>
  </si>
  <si>
    <t>Quelex</t>
  </si>
  <si>
    <t>Rexade 440</t>
  </si>
  <si>
    <t>Rodeo Plus</t>
  </si>
  <si>
    <t>Rosate Clean 360 SL</t>
  </si>
  <si>
    <t>Roundup Biactive SL</t>
  </si>
  <si>
    <t>Roundup Dynamic</t>
  </si>
  <si>
    <t>Roundup Gold ST</t>
  </si>
  <si>
    <t>Roundup PowerMax</t>
  </si>
  <si>
    <t>Saracen</t>
  </si>
  <si>
    <t>Saracen Delta</t>
  </si>
  <si>
    <t>Sentrallas LQM</t>
  </si>
  <si>
    <t>Sitara</t>
  </si>
  <si>
    <t>Spitfire 333 HL</t>
  </si>
  <si>
    <t>Stakato 500 SC</t>
  </si>
  <si>
    <t>Stapler</t>
  </si>
  <si>
    <t>Starane 333 HL</t>
  </si>
  <si>
    <t>Starane XL</t>
  </si>
  <si>
    <t>Sunda</t>
  </si>
  <si>
    <t>SuPrim</t>
  </si>
  <si>
    <t>Tandus</t>
  </si>
  <si>
    <t>TBM 75 WG</t>
  </si>
  <si>
    <t>Timeline FX</t>
  </si>
  <si>
    <t>Tomahawk 200 EC</t>
  </si>
  <si>
    <t>Tombo WG</t>
  </si>
  <si>
    <t>Tribenocare 75 WG</t>
  </si>
  <si>
    <t>Trimmer 50 SG</t>
  </si>
  <si>
    <t>Trimmer 500 WG</t>
  </si>
  <si>
    <t>Tripali</t>
  </si>
  <si>
    <t>Trolten</t>
  </si>
  <si>
    <t>Viking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</si>
  <si>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</si>
  <si>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</si>
  <si>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</si>
  <si>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</si>
  <si>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</si>
  <si>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</si>
  <si>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</si>
  <si>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</si>
  <si>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</si>
  <si>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4 t/ha</t>
  </si>
  <si>
    <t>5 t/ha</t>
  </si>
  <si>
    <t>6 t/ha</t>
  </si>
  <si>
    <t>Ieņēmumi</t>
  </si>
  <si>
    <t>Mainīgās izmaksas</t>
  </si>
  <si>
    <t>Bruto segums</t>
  </si>
  <si>
    <t>Bruto segums un mainīgās izmaksas konvencionāli aršanas tehnoloģijā (bez atbalsta maksājumiem)</t>
  </si>
  <si>
    <t>1 t/ha</t>
  </si>
  <si>
    <t>2 t/ha</t>
  </si>
  <si>
    <t>Bruto segums bioloģiski, aršanas tehnoloģijā (bez atbalsta maksājumiem)</t>
  </si>
  <si>
    <t>Pārtikas kvieši</t>
  </si>
  <si>
    <t>Lopbarības kvieši</t>
  </si>
  <si>
    <t>Bioloģiskie kvieši</t>
  </si>
  <si>
    <t>Konvencionāli</t>
  </si>
  <si>
    <t>Bioloģiski</t>
  </si>
  <si>
    <t>Realizācijas cena, pēc BS</t>
  </si>
  <si>
    <t>Ražība, pēc BS</t>
  </si>
  <si>
    <t>Ripsis</t>
  </si>
  <si>
    <t>Lauka pupas</t>
  </si>
  <si>
    <t>Ziemas kvieši</t>
  </si>
  <si>
    <t>Vasaras kvieši</t>
  </si>
  <si>
    <t>Zirņi</t>
  </si>
  <si>
    <t>Rudzi</t>
  </si>
  <si>
    <t>Auzas</t>
  </si>
  <si>
    <t>Griķi</t>
  </si>
  <si>
    <t>Ziemas mieži</t>
  </si>
  <si>
    <t>Tritikāle</t>
  </si>
  <si>
    <t>Vasaras mieži</t>
  </si>
  <si>
    <t>Konvencionālā graudkopība (bez atbalsta maksājumiem) aršanas tehnoloģijā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</si>
  <si>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</si>
  <si>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</si>
  <si>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</si>
  <si>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</si>
  <si>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</si>
  <si>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</si>
  <si>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</si>
  <si>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Kombinētā augsnes apstrāde + sēja</t>
  </si>
  <si>
    <t>Smidzināšana</t>
  </si>
  <si>
    <t>Graudu kulšana</t>
  </si>
  <si>
    <t>Graudu tīrīšana</t>
  </si>
  <si>
    <t>Graudu kaltēšana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</si>
  <si>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</si>
  <si>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</si>
  <si>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</si>
  <si>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</si>
  <si>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</si>
  <si>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</si>
  <si>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</si>
  <si>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</si>
  <si>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</si>
  <si>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</si>
  <si>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</si>
  <si>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</si>
  <si>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</si>
  <si>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</si>
  <si>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</si>
  <si>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</si>
  <si>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</si>
  <si>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</si>
  <si>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</si>
  <si>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</si>
  <si>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</si>
  <si>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</si>
  <si>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</si>
  <si>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</si>
  <si>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</si>
  <si>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</si>
  <si>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</si>
  <si>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Bioloģiski ar mēslojumu, bet bez atbalsta, aršanas tehnoloģijā (reizi piecos gados ar 0,2 koeficentu)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</si>
  <si>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</si>
  <si>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</si>
  <si>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</si>
  <si>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</si>
  <si>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</si>
  <si>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</si>
  <si>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</si>
  <si>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</si>
  <si>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</si>
  <si>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</si>
  <si>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</si>
  <si>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</si>
  <si>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</si>
  <si>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</si>
  <si>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</si>
  <si>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</si>
  <si>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</si>
  <si>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</si>
  <si>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</si>
  <si>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</si>
  <si>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</si>
  <si>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</si>
  <si>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</si>
  <si>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</si>
  <si>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</si>
  <si>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</si>
  <si>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</si>
  <si>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</si>
  <si>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</si>
  <si>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</si>
  <si>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</si>
  <si>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</si>
  <si>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</si>
  <si>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</si>
  <si>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</si>
  <si>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</si>
  <si>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</si>
  <si>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</si>
  <si>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</si>
  <si>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</si>
  <si>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</si>
  <si>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</si>
  <si>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</si>
  <si>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</si>
  <si>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</si>
  <si>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</si>
  <si>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</si>
  <si>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</si>
  <si>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</si>
  <si>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</si>
  <si>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</si>
  <si>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</si>
  <si>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</si>
  <si>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</si>
  <si>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</si>
  <si>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</si>
  <si>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</si>
  <si>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</si>
  <si>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</si>
  <si>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</si>
  <si>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VASARAS KVIEŠI</t>
  </si>
  <si>
    <t>Cenas</t>
  </si>
  <si>
    <t>Ražības</t>
  </si>
  <si>
    <t>Ziemas rapši</t>
  </si>
  <si>
    <t>Vasaras rapši</t>
  </si>
  <si>
    <t>Vasaras kviešiem atļautie augu aizsardzības līdzekļi</t>
  </si>
  <si>
    <t>Vidēji (2020 - 2025)</t>
  </si>
  <si>
    <t>Juventus 90</t>
  </si>
  <si>
    <t>Redigo Pro</t>
  </si>
  <si>
    <t>Rosate 360 TF</t>
  </si>
  <si>
    <t>Zypar</t>
  </si>
  <si>
    <t>Winotote</t>
  </si>
  <si>
    <t>2025 (p)</t>
  </si>
  <si>
    <t xml:space="preserve">Vasaras kvieši </t>
  </si>
  <si>
    <t xml:space="preserve">Stomp CS </t>
  </si>
  <si>
    <t>Ariane S</t>
  </si>
  <si>
    <t>Duplosan Super</t>
  </si>
  <si>
    <t>Stomp CS</t>
  </si>
  <si>
    <t>Vasaras kvieši ar āboliņa pasēju</t>
  </si>
  <si>
    <t>Vasaras kvieši ar lucernas pasēju</t>
  </si>
  <si>
    <t>Vasaras kvieši ar sarkanās auzenes vai ganību airenes pasēju</t>
  </si>
  <si>
    <t>Vasaras kvieši ar stiebrzāļu pasēju</t>
  </si>
  <si>
    <t>Vasaras kvieši ar zirņu mistru</t>
  </si>
  <si>
    <t>Ziemas rapsis</t>
  </si>
  <si>
    <t>Kvieši</t>
  </si>
  <si>
    <t>Barbarian Biograde 360</t>
  </si>
  <si>
    <t>Ironmax Pro</t>
  </si>
  <si>
    <t>Barbarian Hi-Aktiv</t>
  </si>
  <si>
    <t>Barbarian Super 360</t>
  </si>
  <si>
    <t>Clinic Up</t>
  </si>
  <si>
    <t>Gallup Super 360</t>
  </si>
  <si>
    <t>Monosate G</t>
  </si>
  <si>
    <t>Artina Gold</t>
  </si>
  <si>
    <t>Azoksar Super 250 SC</t>
  </si>
  <si>
    <t xml:space="preserve">Brodal </t>
  </si>
  <si>
    <t>Buster Star 75 WG</t>
  </si>
  <si>
    <t>Cameo SX</t>
  </si>
  <si>
    <t>Click 750 SL</t>
  </si>
  <si>
    <t>Cyperkill Max 500 EC</t>
  </si>
  <si>
    <t>Director</t>
  </si>
  <si>
    <t>Dominator 480</t>
  </si>
  <si>
    <t>Elanvy</t>
  </si>
  <si>
    <t>Fila</t>
  </si>
  <si>
    <t>Firuza</t>
  </si>
  <si>
    <t>Forapro</t>
  </si>
  <si>
    <t>Greteg</t>
  </si>
  <si>
    <t>Kestrel</t>
  </si>
  <si>
    <t>Mavrik 2F</t>
  </si>
  <si>
    <t>Madmax Pro 350 SC</t>
  </si>
  <si>
    <t>MAP</t>
  </si>
  <si>
    <t xml:space="preserve">Ortiva 250 SC </t>
  </si>
  <si>
    <t>Plexeo Plus</t>
  </si>
  <si>
    <t xml:space="preserve">Profound </t>
  </si>
  <si>
    <t xml:space="preserve">Questar </t>
  </si>
  <si>
    <t>Sivanto Energy</t>
  </si>
  <si>
    <t>Zoral</t>
  </si>
  <si>
    <t>Graudaugi</t>
  </si>
  <si>
    <t>Ferrocious</t>
  </si>
  <si>
    <t xml:space="preserve">Vitrol GB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</si>
</sst>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8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1">
    <xf numFmtId="0" fontId="0" fillId="0" borderId="0" xfId="0"/>
    <xf numFmtId="0" fontId="4" fillId="0" borderId="0" xfId="1" applyFont="1" applyAlignment="1">
      <alignment horizontal="right"/>
    </xf>
    <xf numFmtId="0" fontId="5" fillId="0" borderId="0" xfId="1" applyFont="1"/>
    <xf numFmtId="169" fontId="5" fillId="0" borderId="0" xfId="1" applyNumberFormat="1" applyFont="1"/>
    <xf numFmtId="0" fontId="3" fillId="0" borderId="0" xfId="1" applyFont="1"/>
    <xf numFmtId="164" fontId="6" fillId="0" borderId="0" xfId="1" applyNumberFormat="1" applyFont="1" applyAlignment="1">
      <alignment horizontal="right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2" fontId="4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 wrapText="1"/>
    </xf>
    <xf numFmtId="2" fontId="5" fillId="0" borderId="0" xfId="1" applyNumberFormat="1" applyFont="1" applyAlignment="1">
      <alignment horizontal="center"/>
    </xf>
    <xf numFmtId="0" fontId="8" fillId="0" borderId="0" xfId="0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2" fontId="10" fillId="4" borderId="12" xfId="1" applyNumberFormat="1" applyFont="1" applyFill="1" applyBorder="1" applyAlignment="1">
      <alignment horizontal="center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0" fontId="10" fillId="4" borderId="17" xfId="1" applyFont="1" applyFill="1" applyBorder="1" applyAlignment="1">
      <alignment horizontal="center"/>
    </xf>
    <xf numFmtId="165" fontId="10" fillId="4" borderId="17" xfId="1" applyNumberFormat="1" applyFont="1" applyFill="1" applyBorder="1" applyAlignment="1">
      <alignment horizontal="right"/>
    </xf>
    <xf numFmtId="2" fontId="10" fillId="4" borderId="18" xfId="1" applyNumberFormat="1" applyFont="1" applyFill="1" applyBorder="1" applyAlignment="1">
      <alignment horizontal="center"/>
    </xf>
    <xf numFmtId="0" fontId="10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6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 indent="1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 applyProtection="1">
      <alignment horizontal="right"/>
      <protection locked="0"/>
    </xf>
    <xf numFmtId="2" fontId="10" fillId="3" borderId="22" xfId="1" applyNumberFormat="1" applyFont="1" applyFill="1" applyBorder="1" applyAlignment="1">
      <alignment horizontal="center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7" fontId="10" fillId="3" borderId="9" xfId="1" applyNumberFormat="1" applyFont="1" applyFill="1" applyBorder="1" applyAlignment="1" applyProtection="1">
      <alignment horizontal="right"/>
      <protection locked="0"/>
    </xf>
    <xf numFmtId="164" fontId="10" fillId="3" borderId="9" xfId="1" applyNumberFormat="1" applyFont="1" applyFill="1" applyBorder="1" applyAlignment="1" applyProtection="1">
      <alignment horizontal="right"/>
      <protection locked="0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0" fontId="10" fillId="5" borderId="3" xfId="1" applyFont="1" applyFill="1" applyBorder="1" applyAlignment="1">
      <alignment horizontal="center"/>
    </xf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164" fontId="10" fillId="3" borderId="21" xfId="1" applyNumberFormat="1" applyFont="1" applyFill="1" applyBorder="1" applyAlignment="1">
      <alignment horizontal="right"/>
    </xf>
    <xf numFmtId="0" fontId="10" fillId="3" borderId="9" xfId="1" applyFont="1" applyFill="1" applyBorder="1" applyAlignment="1">
      <alignment horizontal="left"/>
    </xf>
    <xf numFmtId="0" fontId="9" fillId="3" borderId="9" xfId="1" applyFont="1" applyFill="1" applyBorder="1"/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6" fillId="0" borderId="11" xfId="1" applyFont="1" applyBorder="1" applyAlignment="1">
      <alignment horizontal="center" vertical="center" wrapText="1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0" fontId="0" fillId="0" borderId="36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14" fillId="0" borderId="36" xfId="0" applyFon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0" fontId="16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/>
    </xf>
    <xf numFmtId="0" fontId="17" fillId="0" borderId="36" xfId="1" applyFont="1" applyBorder="1" applyAlignment="1">
      <alignment horizontal="center"/>
    </xf>
    <xf numFmtId="0" fontId="16" fillId="2" borderId="36" xfId="1" applyFont="1" applyFill="1" applyBorder="1" applyAlignment="1">
      <alignment horizontal="center" vertical="center"/>
    </xf>
    <xf numFmtId="0" fontId="5" fillId="0" borderId="36" xfId="1" applyFont="1" applyBorder="1"/>
    <xf numFmtId="0" fontId="17" fillId="0" borderId="36" xfId="1" applyFont="1" applyBorder="1" applyAlignment="1">
      <alignment horizontal="left"/>
    </xf>
    <xf numFmtId="0" fontId="16" fillId="0" borderId="36" xfId="1" applyFont="1" applyBorder="1" applyAlignment="1">
      <alignment horizontal="center" wrapText="1"/>
    </xf>
    <xf numFmtId="0" fontId="17" fillId="0" borderId="36" xfId="1" applyFont="1" applyBorder="1" applyAlignment="1">
      <alignment horizontal="right" inden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16" fillId="0" borderId="36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9" fillId="2" borderId="37" xfId="1" applyFont="1" applyFill="1" applyBorder="1" applyAlignment="1">
      <alignment horizontal="center"/>
    </xf>
    <xf numFmtId="0" fontId="9" fillId="2" borderId="36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left"/>
    </xf>
    <xf numFmtId="0" fontId="10" fillId="4" borderId="17" xfId="1" applyFont="1" applyFill="1" applyBorder="1" applyAlignment="1">
      <alignment horizontal="left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16" fillId="6" borderId="36" xfId="1" applyFont="1" applyFill="1" applyBorder="1" applyAlignment="1">
      <alignment horizontal="center" wrapText="1"/>
    </xf>
    <xf numFmtId="0" fontId="14" fillId="4" borderId="10" xfId="0" applyFont="1" applyFill="1" applyBorder="1" applyAlignment="1">
      <alignment horizontal="center" wrapText="1"/>
    </xf>
    <xf numFmtId="0" fontId="14" fillId="4" borderId="13" xfId="0" applyFont="1" applyFill="1" applyBorder="1" applyAlignment="1">
      <alignment horizontal="center" wrapText="1"/>
    </xf>
    <xf numFmtId="0" fontId="14" fillId="4" borderId="37" xfId="0" applyFont="1" applyFill="1" applyBorder="1" applyAlignment="1">
      <alignment horizontal="center" wrapText="1"/>
    </xf>
    <xf numFmtId="0" fontId="14" fillId="4" borderId="36" xfId="0" applyFont="1" applyFill="1" applyBorder="1" applyAlignment="1">
      <alignment horizontal="center" wrapText="1"/>
    </xf>
    <xf numFmtId="0" fontId="14" fillId="4" borderId="36" xfId="0" applyFont="1" applyFill="1" applyBorder="1" applyAlignment="1">
      <alignment horizontal="center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15" fillId="4" borderId="36" xfId="2" applyFont="1" applyFill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Vasaras kviešu bruto segums konvencionāli, aršanas tehnoloģijā 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Grafikiem!$C$2:$H$2</c:f>
              <c:strCache>
                <c:ptCount val="5"/>
                <c:pt idx="0">
                  <c:v>3 t/ha</c:v>
                </c:pt>
                <c:pt idx="1">
                  <c:v>4 t/ha</c:v>
                </c:pt>
                <c:pt idx="2">
                  <c:v>5 t/ha</c:v>
                </c:pt>
                <c:pt idx="3">
                  <c:v>6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Grafikiem!$C$3:$H$3</c:f>
              <c:numCache>
                <c:formatCode>General</c:formatCode>
                <c:ptCount val="6"/>
                <c:pt idx="0">
                  <c:v>555</c:v>
                </c:pt>
                <c:pt idx="1">
                  <c:v>740</c:v>
                </c:pt>
                <c:pt idx="2">
                  <c:v>925</c:v>
                </c:pt>
                <c:pt idx="3">
                  <c:v>1110</c:v>
                </c:pt>
                <c:pt idx="4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Grafikiem!$C$2:$H$2</c:f>
              <c:strCache>
                <c:ptCount val="5"/>
                <c:pt idx="0">
                  <c:v>3 t/ha</c:v>
                </c:pt>
                <c:pt idx="1">
                  <c:v>4 t/ha</c:v>
                </c:pt>
                <c:pt idx="2">
                  <c:v>5 t/ha</c:v>
                </c:pt>
                <c:pt idx="3">
                  <c:v>6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Grafikiem!$C$4:$H$4</c:f>
              <c:numCache>
                <c:formatCode>0</c:formatCode>
                <c:ptCount val="6"/>
                <c:pt idx="0">
                  <c:v>646.9052999999999</c:v>
                </c:pt>
                <c:pt idx="1">
                  <c:v>767.97030000000007</c:v>
                </c:pt>
                <c:pt idx="2">
                  <c:v>912.6078</c:v>
                </c:pt>
                <c:pt idx="3">
                  <c:v>1007.5178000000001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Grafikiem!$C$2:$H$2</c:f>
              <c:strCache>
                <c:ptCount val="5"/>
                <c:pt idx="0">
                  <c:v>3 t/ha</c:v>
                </c:pt>
                <c:pt idx="1">
                  <c:v>4 t/ha</c:v>
                </c:pt>
                <c:pt idx="2">
                  <c:v>5 t/ha</c:v>
                </c:pt>
                <c:pt idx="3">
                  <c:v>6 t/ha</c:v>
                </c:pt>
                <c:pt idx="4">
                  <c:v>Jūsu saimniecībā</c:v>
                </c:pt>
              </c:strCache>
            </c:strRef>
          </c:cat>
          <c:val>
            <c:numRef>
              <c:f>Grafikiem!$C$5:$H$5</c:f>
              <c:numCache>
                <c:formatCode>0</c:formatCode>
                <c:ptCount val="6"/>
                <c:pt idx="0">
                  <c:v>-91.905299999999897</c:v>
                </c:pt>
                <c:pt idx="1">
                  <c:v>-27.970300000000066</c:v>
                </c:pt>
                <c:pt idx="2">
                  <c:v>12.392200000000003</c:v>
                </c:pt>
                <c:pt idx="3">
                  <c:v>102.48219999999992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Vasaras kviešu bruto segums bioloģiski,</a:t>
            </a:r>
            <a:r>
              <a:rPr lang="lv-LV" baseline="0"/>
              <a:t> aršanas tehnoloģijā (bez atbalsta maksājumiem) kūtsmēsli mēsloti reizi 5 gados (0,2 koef.)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Grafikiem!$G$9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Grafikiem!$H$8:$K$8</c:f>
              <c:strCache>
                <c:ptCount val="4"/>
                <c:pt idx="0">
                  <c:v>1 t/ha</c:v>
                </c:pt>
                <c:pt idx="1">
                  <c:v>2 t/ha</c:v>
                </c:pt>
                <c:pt idx="2">
                  <c:v>3 t/ha</c:v>
                </c:pt>
                <c:pt idx="3">
                  <c:v>Jūsu saimniecībā</c:v>
                </c:pt>
              </c:strCache>
            </c:strRef>
          </c:cat>
          <c:val>
            <c:numRef>
              <c:f>Grafikiem!$H$9:$K$9</c:f>
              <c:numCache>
                <c:formatCode>General</c:formatCode>
                <c:ptCount val="4"/>
                <c:pt idx="0">
                  <c:v>245</c:v>
                </c:pt>
                <c:pt idx="1">
                  <c:v>490</c:v>
                </c:pt>
                <c:pt idx="2">
                  <c:v>735</c:v>
                </c:pt>
                <c:pt idx="3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1-4947-BD79-2C38048E8356}"/>
            </c:ext>
          </c:extLst>
        </c:ser>
        <c:ser>
          <c:idx val="1"/>
          <c:order val="1"/>
          <c:tx>
            <c:strRef>
              <c:f>Grafikiem!$G$10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Grafikiem!$H$8:$K$8</c:f>
              <c:strCache>
                <c:ptCount val="4"/>
                <c:pt idx="0">
                  <c:v>1 t/ha</c:v>
                </c:pt>
                <c:pt idx="1">
                  <c:v>2 t/ha</c:v>
                </c:pt>
                <c:pt idx="2">
                  <c:v>3 t/ha</c:v>
                </c:pt>
                <c:pt idx="3">
                  <c:v>Jūsu saimniecībā</c:v>
                </c:pt>
              </c:strCache>
            </c:strRef>
          </c:cat>
          <c:val>
            <c:numRef>
              <c:f>Grafikiem!$H$10:$K$10</c:f>
              <c:numCache>
                <c:formatCode>0</c:formatCode>
                <c:ptCount val="4"/>
                <c:pt idx="0">
                  <c:v>439.31</c:v>
                </c:pt>
                <c:pt idx="1">
                  <c:v>577.05999999999995</c:v>
                </c:pt>
                <c:pt idx="2">
                  <c:v>726.36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E1-4947-BD79-2C38048E8356}"/>
            </c:ext>
          </c:extLst>
        </c:ser>
        <c:ser>
          <c:idx val="2"/>
          <c:order val="2"/>
          <c:tx>
            <c:strRef>
              <c:f>Grafikiem!$G$11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Grafikiem!$H$8:$K$8</c:f>
              <c:strCache>
                <c:ptCount val="4"/>
                <c:pt idx="0">
                  <c:v>1 t/ha</c:v>
                </c:pt>
                <c:pt idx="1">
                  <c:v>2 t/ha</c:v>
                </c:pt>
                <c:pt idx="2">
                  <c:v>3 t/ha</c:v>
                </c:pt>
                <c:pt idx="3">
                  <c:v>Jūsu saimniecībā</c:v>
                </c:pt>
              </c:strCache>
            </c:strRef>
          </c:cat>
          <c:val>
            <c:numRef>
              <c:f>Grafikiem!$H$11:$K$11</c:f>
              <c:numCache>
                <c:formatCode>0</c:formatCode>
                <c:ptCount val="4"/>
                <c:pt idx="0">
                  <c:v>-194.31</c:v>
                </c:pt>
                <c:pt idx="1">
                  <c:v>-87.059999999999945</c:v>
                </c:pt>
                <c:pt idx="2">
                  <c:v>8.6399999999999864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1-4947-BD79-2C38048E83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30006191"/>
        <c:axId val="530006671"/>
      </c:barChart>
      <c:catAx>
        <c:axId val="53000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006671"/>
        <c:crosses val="autoZero"/>
        <c:auto val="1"/>
        <c:lblAlgn val="ctr"/>
        <c:lblOffset val="100"/>
        <c:noMultiLvlLbl val="0"/>
      </c:catAx>
      <c:valAx>
        <c:axId val="530006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006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Vasaras kviešu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Pārtikas kvieši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77-4B4D-A949-D72D03F00A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General</c:formatCode>
                <c:ptCount val="7"/>
                <c:pt idx="0">
                  <c:v>169</c:v>
                </c:pt>
                <c:pt idx="1">
                  <c:v>210</c:v>
                </c:pt>
                <c:pt idx="2">
                  <c:v>280</c:v>
                </c:pt>
                <c:pt idx="3">
                  <c:v>210</c:v>
                </c:pt>
                <c:pt idx="4">
                  <c:v>210</c:v>
                </c:pt>
                <c:pt idx="5">
                  <c:v>185</c:v>
                </c:pt>
                <c:pt idx="6">
                  <c:v>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Lopbarības kvieši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377-4B4D-A949-D72D03F00AA7}"/>
              </c:ext>
            </c:extLst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General</c:formatCode>
                <c:ptCount val="7"/>
                <c:pt idx="0">
                  <c:v>151</c:v>
                </c:pt>
                <c:pt idx="1">
                  <c:v>190</c:v>
                </c:pt>
                <c:pt idx="2">
                  <c:v>265</c:v>
                </c:pt>
                <c:pt idx="3">
                  <c:v>184</c:v>
                </c:pt>
                <c:pt idx="4">
                  <c:v>180</c:v>
                </c:pt>
                <c:pt idx="5">
                  <c:v>165</c:v>
                </c:pt>
                <c:pt idx="6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ser>
          <c:idx val="2"/>
          <c:order val="2"/>
          <c:tx>
            <c:strRef>
              <c:f>Grafikiem!$E$14</c:f>
              <c:strCache>
                <c:ptCount val="1"/>
                <c:pt idx="0">
                  <c:v>Bioloģiskie kvieši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377-4B4D-A949-D72D03F00A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Grafikiem!$E$15:$E$22</c15:sqref>
                  </c15:fullRef>
                </c:ext>
              </c:extLst>
              <c:f>Grafikiem!$E$16:$E$22</c:f>
              <c:numCache>
                <c:formatCode>General</c:formatCode>
                <c:ptCount val="7"/>
                <c:pt idx="0">
                  <c:v>200</c:v>
                </c:pt>
                <c:pt idx="1">
                  <c:v>290</c:v>
                </c:pt>
                <c:pt idx="2">
                  <c:v>365</c:v>
                </c:pt>
                <c:pt idx="3">
                  <c:v>230</c:v>
                </c:pt>
                <c:pt idx="4">
                  <c:v>230</c:v>
                </c:pt>
                <c:pt idx="5">
                  <c:v>245</c:v>
                </c:pt>
                <c:pt idx="6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Grafikiem!$F$14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Grafikiem!$B$15:$B$22</c15:sqref>
                        </c15:fullRef>
                        <c15:formulaRef>
                          <c15:sqref>Grafikiem!$B$16:$B$22</c15:sqref>
                        </c15:formulaRef>
                      </c:ext>
                    </c:extLst>
                    <c:strCache>
                      <c:ptCount val="7"/>
                      <c:pt idx="0">
                        <c:v>2020</c:v>
                      </c:pt>
                      <c:pt idx="1">
                        <c:v>2021</c:v>
                      </c:pt>
                      <c:pt idx="2">
                        <c:v>2022</c:v>
                      </c:pt>
                      <c:pt idx="3">
                        <c:v>2023</c:v>
                      </c:pt>
                      <c:pt idx="4">
                        <c:v>2024</c:v>
                      </c:pt>
                      <c:pt idx="5">
                        <c:v>2025</c:v>
                      </c:pt>
                      <c:pt idx="6">
                        <c:v>Vidēji (2020 - 2025)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Grafikiem!$F$15:$F$22</c15:sqref>
                        </c15:fullRef>
                        <c15:formulaRef>
                          <c15:sqref>Grafikiem!$F$16:$F$22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A1B-4C94-B5EC-430B2C56CDB9}"/>
                  </c:ext>
                </c:extLst>
              </c15:ser>
            </c15:filteredBarSeries>
          </c:ext>
        </c:extLst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Vasaras kviešu vidējā ražība pēc vēsturiskajiem bruto segumu datiem, tonnas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D3-46F7-A1E2-D903A71770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5</c:v>
                </c:pt>
                <c:pt idx="1">
                  <c:v>2.8</c:v>
                </c:pt>
                <c:pt idx="2">
                  <c:v>4.7</c:v>
                </c:pt>
                <c:pt idx="3">
                  <c:v>2.9</c:v>
                </c:pt>
                <c:pt idx="4">
                  <c:v>3.5</c:v>
                </c:pt>
                <c:pt idx="5">
                  <c:v>3.4</c:v>
                </c:pt>
                <c:pt idx="6">
                  <c:v>3.72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3D3-46F7-A1E2-D903A71770E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2.1</c:v>
                </c:pt>
                <c:pt idx="1">
                  <c:v>1.2</c:v>
                </c:pt>
                <c:pt idx="2">
                  <c:v>1.9</c:v>
                </c:pt>
                <c:pt idx="3">
                  <c:v>1.7</c:v>
                </c:pt>
                <c:pt idx="4">
                  <c:v>1.6</c:v>
                </c:pt>
                <c:pt idx="5">
                  <c:v>1.4</c:v>
                </c:pt>
                <c:pt idx="6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konvencionāli, aršanas tehnoloģijā 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Grafikiem!$C$41:$M$41</c:f>
              <c:numCache>
                <c:formatCode>0</c:formatCode>
                <c:ptCount val="11"/>
                <c:pt idx="0">
                  <c:v>-132</c:v>
                </c:pt>
                <c:pt idx="1">
                  <c:v>-104</c:v>
                </c:pt>
                <c:pt idx="2">
                  <c:v>-76</c:v>
                </c:pt>
                <c:pt idx="3">
                  <c:v>-202</c:v>
                </c:pt>
                <c:pt idx="4">
                  <c:v>35</c:v>
                </c:pt>
                <c:pt idx="5">
                  <c:v>-242</c:v>
                </c:pt>
                <c:pt idx="6">
                  <c:v>-126</c:v>
                </c:pt>
                <c:pt idx="7">
                  <c:v>-326</c:v>
                </c:pt>
                <c:pt idx="8">
                  <c:v>-272</c:v>
                </c:pt>
                <c:pt idx="9">
                  <c:v>-274</c:v>
                </c:pt>
                <c:pt idx="10">
                  <c:v>-247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Grafikiem!$C$42:$M$42</c:f>
              <c:numCache>
                <c:formatCode>0</c:formatCode>
                <c:ptCount val="11"/>
                <c:pt idx="0">
                  <c:v>93</c:v>
                </c:pt>
                <c:pt idx="1">
                  <c:v>293</c:v>
                </c:pt>
                <c:pt idx="2">
                  <c:v>148</c:v>
                </c:pt>
                <c:pt idx="3">
                  <c:v>10</c:v>
                </c:pt>
                <c:pt idx="4">
                  <c:v>168</c:v>
                </c:pt>
                <c:pt idx="5">
                  <c:v>-119</c:v>
                </c:pt>
                <c:pt idx="6">
                  <c:v>-31</c:v>
                </c:pt>
                <c:pt idx="7">
                  <c:v>-107</c:v>
                </c:pt>
                <c:pt idx="8">
                  <c:v>-227</c:v>
                </c:pt>
                <c:pt idx="9">
                  <c:v>-152</c:v>
                </c:pt>
                <c:pt idx="10">
                  <c:v>-188.09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 (p)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Grafikiem!$C$36:$M$36</c:f>
              <c:strCache>
                <c:ptCount val="11"/>
                <c:pt idx="0">
                  <c:v>Ziemas rapsis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Grafikiem!$C$43:$M$43</c:f>
              <c:numCache>
                <c:formatCode>0</c:formatCode>
                <c:ptCount val="11"/>
                <c:pt idx="0">
                  <c:v>329</c:v>
                </c:pt>
                <c:pt idx="1">
                  <c:v>-65</c:v>
                </c:pt>
                <c:pt idx="2">
                  <c:v>22</c:v>
                </c:pt>
                <c:pt idx="3">
                  <c:v>-22</c:v>
                </c:pt>
                <c:pt idx="4">
                  <c:v>-117</c:v>
                </c:pt>
                <c:pt idx="5">
                  <c:v>-97</c:v>
                </c:pt>
                <c:pt idx="6">
                  <c:v>-159</c:v>
                </c:pt>
                <c:pt idx="7">
                  <c:v>-188</c:v>
                </c:pt>
                <c:pt idx="8">
                  <c:v>-122</c:v>
                </c:pt>
                <c:pt idx="9">
                  <c:v>-247</c:v>
                </c:pt>
                <c:pt idx="10">
                  <c:v>-170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5-4A19-A007-4E12297233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Grafikiem!$C$37:$M$37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612.17999999999995</c:v>
                      </c:pt>
                      <c:pt idx="1">
                        <c:v>369.81</c:v>
                      </c:pt>
                      <c:pt idx="2">
                        <c:v>281.76</c:v>
                      </c:pt>
                      <c:pt idx="3">
                        <c:v>161.99</c:v>
                      </c:pt>
                      <c:pt idx="4">
                        <c:v>133</c:v>
                      </c:pt>
                      <c:pt idx="5">
                        <c:v>70.989999999999995</c:v>
                      </c:pt>
                      <c:pt idx="6">
                        <c:v>59.57</c:v>
                      </c:pt>
                      <c:pt idx="7">
                        <c:v>54.65</c:v>
                      </c:pt>
                      <c:pt idx="8">
                        <c:v>31.74</c:v>
                      </c:pt>
                      <c:pt idx="9">
                        <c:v>19.54</c:v>
                      </c:pt>
                      <c:pt idx="10">
                        <c:v>-4.03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Grafikiem!$C$38:$M$38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601.62</c:v>
                      </c:pt>
                      <c:pt idx="1">
                        <c:v>502.01</c:v>
                      </c:pt>
                      <c:pt idx="2">
                        <c:v>358.35</c:v>
                      </c:pt>
                      <c:pt idx="3">
                        <c:v>238.86</c:v>
                      </c:pt>
                      <c:pt idx="4">
                        <c:v>167.83</c:v>
                      </c:pt>
                      <c:pt idx="5">
                        <c:v>107.8</c:v>
                      </c:pt>
                      <c:pt idx="6">
                        <c:v>158.94</c:v>
                      </c:pt>
                      <c:pt idx="7">
                        <c:v>166.81</c:v>
                      </c:pt>
                      <c:pt idx="8">
                        <c:v>168.01</c:v>
                      </c:pt>
                      <c:pt idx="9">
                        <c:v>48.23</c:v>
                      </c:pt>
                      <c:pt idx="10">
                        <c:v>61.81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Grafikiem!$C$39:$M$39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836.29</c:v>
                      </c:pt>
                      <c:pt idx="1">
                        <c:v>218.06</c:v>
                      </c:pt>
                      <c:pt idx="2">
                        <c:v>415.33</c:v>
                      </c:pt>
                      <c:pt idx="3">
                        <c:v>85.12</c:v>
                      </c:pt>
                      <c:pt idx="4">
                        <c:v>222.93</c:v>
                      </c:pt>
                      <c:pt idx="5">
                        <c:v>253.32</c:v>
                      </c:pt>
                      <c:pt idx="6">
                        <c:v>-0.68</c:v>
                      </c:pt>
                      <c:pt idx="7">
                        <c:v>340.74</c:v>
                      </c:pt>
                      <c:pt idx="8">
                        <c:v>318.44</c:v>
                      </c:pt>
                      <c:pt idx="9">
                        <c:v>177.55</c:v>
                      </c:pt>
                      <c:pt idx="10">
                        <c:v>48.05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Grafikiem!$C$36:$M$36</c15:sqref>
                        </c15:formulaRef>
                      </c:ext>
                    </c:extLst>
                    <c:strCache>
                      <c:ptCount val="11"/>
                      <c:pt idx="0">
                        <c:v>Ziemas rapsis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Grafikiem!$C$40:$M$40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446.06</c:v>
                      </c:pt>
                      <c:pt idx="1">
                        <c:v>590</c:v>
                      </c:pt>
                      <c:pt idx="2">
                        <c:v>296.45999999999998</c:v>
                      </c:pt>
                      <c:pt idx="3">
                        <c:v>252.01</c:v>
                      </c:pt>
                      <c:pt idx="4">
                        <c:v>239.02</c:v>
                      </c:pt>
                      <c:pt idx="5">
                        <c:v>399.67</c:v>
                      </c:pt>
                      <c:pt idx="6">
                        <c:v>525.59</c:v>
                      </c:pt>
                      <c:pt idx="7">
                        <c:v>110.86</c:v>
                      </c:pt>
                      <c:pt idx="8">
                        <c:v>239.82</c:v>
                      </c:pt>
                      <c:pt idx="9">
                        <c:v>242.26</c:v>
                      </c:pt>
                      <c:pt idx="10">
                        <c:v>352.29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  <c:max val="650"/>
          <c:min val="-3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bioloģiski, aršanas tehnoloģijā (bez atbalsta maksājumiem), kūtsmēsli mēsloti reizi 5 gados (0,2</a:t>
            </a:r>
            <a:r>
              <a:rPr lang="lv-LV" baseline="0"/>
              <a:t> koef.)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Grafikiem!$C$59:$M$59</c:f>
              <c:numCache>
                <c:formatCode>0</c:formatCode>
                <c:ptCount val="11"/>
                <c:pt idx="0">
                  <c:v>98</c:v>
                </c:pt>
                <c:pt idx="1">
                  <c:v>-268</c:v>
                </c:pt>
                <c:pt idx="2">
                  <c:v>-70</c:v>
                </c:pt>
                <c:pt idx="3">
                  <c:v>-70</c:v>
                </c:pt>
                <c:pt idx="4">
                  <c:v>-146</c:v>
                </c:pt>
                <c:pt idx="5">
                  <c:v>-113</c:v>
                </c:pt>
                <c:pt idx="6">
                  <c:v>-39</c:v>
                </c:pt>
                <c:pt idx="7">
                  <c:v>-135</c:v>
                </c:pt>
                <c:pt idx="8">
                  <c:v>-35</c:v>
                </c:pt>
                <c:pt idx="9">
                  <c:v>-174</c:v>
                </c:pt>
                <c:pt idx="10">
                  <c:v>-66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Grafikiem!$C$60:$M$60</c:f>
              <c:numCache>
                <c:formatCode>0</c:formatCode>
                <c:ptCount val="11"/>
                <c:pt idx="0">
                  <c:v>-26</c:v>
                </c:pt>
                <c:pt idx="1">
                  <c:v>-186</c:v>
                </c:pt>
                <c:pt idx="2">
                  <c:v>-52</c:v>
                </c:pt>
                <c:pt idx="3">
                  <c:v>-95</c:v>
                </c:pt>
                <c:pt idx="4">
                  <c:v>165</c:v>
                </c:pt>
                <c:pt idx="5">
                  <c:v>-211</c:v>
                </c:pt>
                <c:pt idx="6">
                  <c:v>-89</c:v>
                </c:pt>
                <c:pt idx="7">
                  <c:v>143</c:v>
                </c:pt>
                <c:pt idx="8">
                  <c:v>-111</c:v>
                </c:pt>
                <c:pt idx="9">
                  <c:v>-170</c:v>
                </c:pt>
                <c:pt idx="10">
                  <c:v>-69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 (p)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Grafikiem!$C$57:$M$57</c:f>
              <c:strCache>
                <c:ptCount val="11"/>
                <c:pt idx="0">
                  <c:v>Ripsis</c:v>
                </c:pt>
                <c:pt idx="1">
                  <c:v>Lauka pupas</c:v>
                </c:pt>
                <c:pt idx="2">
                  <c:v>Ziemas kvieši</c:v>
                </c:pt>
                <c:pt idx="3">
                  <c:v>Vasaras kvieši</c:v>
                </c:pt>
                <c:pt idx="4">
                  <c:v>Zirņi</c:v>
                </c:pt>
                <c:pt idx="5">
                  <c:v>Rudzi</c:v>
                </c:pt>
                <c:pt idx="6">
                  <c:v>Auzas</c:v>
                </c:pt>
                <c:pt idx="7">
                  <c:v>Griķi</c:v>
                </c:pt>
                <c:pt idx="8">
                  <c:v>Ziemas mieži</c:v>
                </c:pt>
                <c:pt idx="9">
                  <c:v>Tritikāle</c:v>
                </c:pt>
                <c:pt idx="10">
                  <c:v>Vasaras mieži</c:v>
                </c:pt>
              </c:strCache>
            </c:strRef>
          </c:cat>
          <c:val>
            <c:numRef>
              <c:f>Grafikiem!$C$61:$M$61</c:f>
              <c:numCache>
                <c:formatCode>0</c:formatCode>
                <c:ptCount val="11"/>
                <c:pt idx="0">
                  <c:v>-31</c:v>
                </c:pt>
                <c:pt idx="1">
                  <c:v>-195</c:v>
                </c:pt>
                <c:pt idx="2">
                  <c:v>-46</c:v>
                </c:pt>
                <c:pt idx="3">
                  <c:v>-131</c:v>
                </c:pt>
                <c:pt idx="4">
                  <c:v>-229</c:v>
                </c:pt>
                <c:pt idx="5">
                  <c:v>-124</c:v>
                </c:pt>
                <c:pt idx="6">
                  <c:v>-39</c:v>
                </c:pt>
                <c:pt idx="7">
                  <c:v>25</c:v>
                </c:pt>
                <c:pt idx="8">
                  <c:v>-53</c:v>
                </c:pt>
                <c:pt idx="9">
                  <c:v>93</c:v>
                </c:pt>
                <c:pt idx="10">
                  <c:v>-47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87-4BC5-B991-403BF09ADF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Grafikiem!$C$57:$M$57</c15:sqref>
                        </c15:formulaRef>
                      </c:ext>
                    </c:extLst>
                    <c:strCache>
                      <c:ptCount val="11"/>
                      <c:pt idx="0">
                        <c:v>Ripsis</c:v>
                      </c:pt>
                      <c:pt idx="1">
                        <c:v>Lauka pupas</c:v>
                      </c:pt>
                      <c:pt idx="2">
                        <c:v>Ziemas kvieši</c:v>
                      </c:pt>
                      <c:pt idx="3">
                        <c:v>Vasaras kvieši</c:v>
                      </c:pt>
                      <c:pt idx="4">
                        <c:v>Zirņi</c:v>
                      </c:pt>
                      <c:pt idx="5">
                        <c:v>Rudzi</c:v>
                      </c:pt>
                      <c:pt idx="6">
                        <c:v>Auzas</c:v>
                      </c:pt>
                      <c:pt idx="7">
                        <c:v>Griķi</c:v>
                      </c:pt>
                      <c:pt idx="8">
                        <c:v>Ziemas mieži</c:v>
                      </c:pt>
                      <c:pt idx="9">
                        <c:v>Tritikāle</c:v>
                      </c:pt>
                      <c:pt idx="10">
                        <c:v>Vasaras mieži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Grafikiem!$C$58:$M$58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120</c:v>
                      </c:pt>
                      <c:pt idx="1">
                        <c:v>261</c:v>
                      </c:pt>
                      <c:pt idx="2">
                        <c:v>204</c:v>
                      </c:pt>
                      <c:pt idx="3">
                        <c:v>267</c:v>
                      </c:pt>
                      <c:pt idx="4">
                        <c:v>317</c:v>
                      </c:pt>
                      <c:pt idx="5">
                        <c:v>66</c:v>
                      </c:pt>
                      <c:pt idx="6">
                        <c:v>326</c:v>
                      </c:pt>
                      <c:pt idx="7">
                        <c:v>187</c:v>
                      </c:pt>
                      <c:pt idx="8">
                        <c:v>200</c:v>
                      </c:pt>
                      <c:pt idx="9">
                        <c:v>171</c:v>
                      </c:pt>
                      <c:pt idx="10">
                        <c:v>138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  <c:max val="650"/>
          <c:min val="-3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636552</xdr:colOff>
      <xdr:row>1</xdr:row>
      <xdr:rowOff>0</xdr:rowOff>
    </xdr:from>
    <xdr:to>
      <xdr:col>30</xdr:col>
      <xdr:colOff>0</xdr:colOff>
      <xdr:row>5</xdr:row>
      <xdr:rowOff>171450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42AE72A5-2DD6-44D0-8556-40C4D3592F3A}"/>
            </a:ext>
          </a:extLst>
        </xdr:cNvPr>
        <xdr:cNvSpPr txBox="1">
          <a:spLocks noChangeArrowheads="1"/>
        </xdr:cNvSpPr>
      </xdr:nvSpPr>
      <xdr:spPr bwMode="auto">
        <a:xfrm>
          <a:off x="35821902" y="723900"/>
          <a:ext cx="10431498" cy="1562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Izstrādātais vasaras kviešu bruto segums parāda vienu konkrētu audzēšanas tehnoloģiju, kas saskaņā ar ekspertu viedokli ir jāpielieto, lai šādos apstākļos iegūtu konkrēto ražību.</a:t>
          </a:r>
        </a:p>
      </xdr:txBody>
    </xdr:sp>
    <xdr:clientData/>
  </xdr:twoCellAnchor>
  <xdr:twoCellAnchor>
    <xdr:from>
      <xdr:col>15</xdr:col>
      <xdr:colOff>636579</xdr:colOff>
      <xdr:row>6</xdr:row>
      <xdr:rowOff>93596</xdr:rowOff>
    </xdr:from>
    <xdr:to>
      <xdr:col>30</xdr:col>
      <xdr:colOff>0</xdr:colOff>
      <xdr:row>15</xdr:row>
      <xdr:rowOff>171450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F0E755ED-AF7F-416F-BAE4-FA5F839B5D2F}"/>
            </a:ext>
          </a:extLst>
        </xdr:cNvPr>
        <xdr:cNvSpPr txBox="1">
          <a:spLocks noChangeArrowheads="1"/>
        </xdr:cNvSpPr>
      </xdr:nvSpPr>
      <xdr:spPr bwMode="auto">
        <a:xfrm>
          <a:off x="35821929" y="2551046"/>
          <a:ext cx="10431471" cy="31830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Bruto segums sastādīts vasaras kviešiem, kas audzēti augsnē ar vidēju P un K nodrošinājumu. Augsnes skābums pH 6,0–7,0, trūdvielu saturs augsnē 2,0–2,5%.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Intensīvā vasaras kviešu audzēšana no intensīvās audzēšanas lopbarībai atšķiras ar pielietoto tehnoloģiju un mēslošanu, jo  rezultātā intensīvi audzētajiem kviešiem jābūt ar augstākiem kvalitātes rādītājiem kā lopbarībai paredzētajiem graudiem.</a:t>
          </a:r>
        </a:p>
      </xdr:txBody>
    </xdr:sp>
    <xdr:clientData/>
  </xdr:twoCellAnchor>
  <xdr:twoCellAnchor>
    <xdr:from>
      <xdr:col>15</xdr:col>
      <xdr:colOff>666750</xdr:colOff>
      <xdr:row>16</xdr:row>
      <xdr:rowOff>114299</xdr:rowOff>
    </xdr:from>
    <xdr:to>
      <xdr:col>30</xdr:col>
      <xdr:colOff>30171</xdr:colOff>
      <xdr:row>23</xdr:row>
      <xdr:rowOff>285750</xdr:rowOff>
    </xdr:to>
    <xdr:sp macro="" textlink="">
      <xdr:nvSpPr>
        <xdr:cNvPr id="4" name="Text Box 16">
          <a:extLst>
            <a:ext uri="{FF2B5EF4-FFF2-40B4-BE49-F238E27FC236}">
              <a16:creationId xmlns:a16="http://schemas.microsoft.com/office/drawing/2014/main" id="{ED0485E2-D3FF-453F-B654-8D8E14ED7F75}"/>
            </a:ext>
          </a:extLst>
        </xdr:cNvPr>
        <xdr:cNvSpPr txBox="1">
          <a:spLocks noChangeArrowheads="1"/>
        </xdr:cNvSpPr>
      </xdr:nvSpPr>
      <xdr:spPr bwMode="auto">
        <a:xfrm>
          <a:off x="35852100" y="6019799"/>
          <a:ext cx="10431471" cy="26479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Vasaras kviešu sēklas izsējas daudzums izvēlēts pēc ekspertu ieteikuma.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Mēslojuma daudzums ziemas kviešiem izvēlēts tāds, lai sasniegtu optimālo ražas līmeni.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Bioloģiskajā audzēšanas variantā drīkst izmantot tikai bioloģiskos mēslošanas (kūtsmēsli, komposts) un bioloģiskos augu aizsardzības līdzekļus.</a:t>
          </a:r>
        </a:p>
      </xdr:txBody>
    </xdr:sp>
    <xdr:clientData/>
  </xdr:twoCellAnchor>
  <xdr:twoCellAnchor>
    <xdr:from>
      <xdr:col>15</xdr:col>
      <xdr:colOff>666750</xdr:colOff>
      <xdr:row>24</xdr:row>
      <xdr:rowOff>247650</xdr:rowOff>
    </xdr:from>
    <xdr:to>
      <xdr:col>30</xdr:col>
      <xdr:colOff>31757</xdr:colOff>
      <xdr:row>35</xdr:row>
      <xdr:rowOff>228600</xdr:rowOff>
    </xdr:to>
    <xdr:sp macro="" textlink="">
      <xdr:nvSpPr>
        <xdr:cNvPr id="5" name="Text Box 17">
          <a:extLst>
            <a:ext uri="{FF2B5EF4-FFF2-40B4-BE49-F238E27FC236}">
              <a16:creationId xmlns:a16="http://schemas.microsoft.com/office/drawing/2014/main" id="{AC3D17DB-683C-4C5A-86EC-0CB86ACA54EB}"/>
            </a:ext>
          </a:extLst>
        </xdr:cNvPr>
        <xdr:cNvSpPr txBox="1">
          <a:spLocks noChangeArrowheads="1"/>
        </xdr:cNvSpPr>
      </xdr:nvSpPr>
      <xdr:spPr bwMode="auto">
        <a:xfrm>
          <a:off x="35852100" y="9010650"/>
          <a:ext cx="10433057" cy="3790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Visi nepieciešamie pakalpojumi tiek iegādāti no tehnisko  pakalpojumu sniedzējiem, un to cenas ņemtas no LLKC apkopotajām vidējām  tehnisko pakalpojumu cenām Latvijā 2025. gadā.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Pēc ekspertu atzinuma, vasaras kvieši vidēji tiek transportēti 60 km lielā attālumā pa 20 t vienā reizē. Graudu kaltēšanai izvēlēti 4 t%, jo 2025. gads nebija labvēlīgs kviešu audzēšanai un novākšanai. Kaltēšanas izmaksas atšķīrās atkarībā no saražotā produkcijas apjoma, mitruma un pakalpojuma sniedzēja izcenojuma likmēm.</a:t>
          </a:r>
        </a:p>
      </xdr:txBody>
    </xdr:sp>
    <xdr:clientData/>
  </xdr:twoCellAnchor>
  <xdr:twoCellAnchor>
    <xdr:from>
      <xdr:col>15</xdr:col>
      <xdr:colOff>666750</xdr:colOff>
      <xdr:row>36</xdr:row>
      <xdr:rowOff>193097</xdr:rowOff>
    </xdr:from>
    <xdr:to>
      <xdr:col>30</xdr:col>
      <xdr:colOff>46660</xdr:colOff>
      <xdr:row>41</xdr:row>
      <xdr:rowOff>57150</xdr:rowOff>
    </xdr:to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D4B19FAF-60DE-4C73-BD39-B20F31AA96A6}"/>
            </a:ext>
          </a:extLst>
        </xdr:cNvPr>
        <xdr:cNvSpPr txBox="1">
          <a:spLocks noChangeArrowheads="1"/>
        </xdr:cNvSpPr>
      </xdr:nvSpPr>
      <xdr:spPr bwMode="auto">
        <a:xfrm>
          <a:off x="35852100" y="13108997"/>
          <a:ext cx="10447960" cy="15785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Katrā saimniecībā saņemtie atbalsta veidi un lielumi attiecīgam kultūraugam var atšķirties, jo saimniecība konkrēto platību var arī nepieteikt atbalsta saņemšanai. Atbalsta veidi un likmes norādītas atbilstoši 2025. gadam.</a:t>
          </a:r>
        </a:p>
        <a:p>
          <a:pPr algn="l" rtl="0">
            <a:lnSpc>
              <a:spcPts val="2400"/>
            </a:lnSpc>
            <a:defRPr sz="1000"/>
          </a:pPr>
          <a:endParaRPr lang="lv-LV" sz="2000" b="0" i="0" u="none" strike="noStrike" baseline="0">
            <a:solidFill>
              <a:srgbClr val="000000"/>
            </a:solidFill>
            <a:latin typeface="Myriad Pro"/>
          </a:endParaRPr>
        </a:p>
      </xdr:txBody>
    </xdr:sp>
    <xdr:clientData/>
  </xdr:twoCellAnchor>
  <xdr:twoCellAnchor>
    <xdr:from>
      <xdr:col>15</xdr:col>
      <xdr:colOff>690562</xdr:colOff>
      <xdr:row>42</xdr:row>
      <xdr:rowOff>38100</xdr:rowOff>
    </xdr:from>
    <xdr:to>
      <xdr:col>30</xdr:col>
      <xdr:colOff>95249</xdr:colOff>
      <xdr:row>48</xdr:row>
      <xdr:rowOff>118501</xdr:rowOff>
    </xdr:to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9289E459-0B76-456D-A613-E82CC12F9EB0}"/>
            </a:ext>
          </a:extLst>
        </xdr:cNvPr>
        <xdr:cNvSpPr txBox="1">
          <a:spLocks noChangeArrowheads="1"/>
        </xdr:cNvSpPr>
      </xdr:nvSpPr>
      <xdr:spPr bwMode="auto">
        <a:xfrm>
          <a:off x="35875912" y="15011400"/>
          <a:ext cx="10472737" cy="21378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Sastādītais bruto segums pamatojas uz ilggadīgu audzēšanas pieredzi, bet to nevar uzskatīt par universālu un kategorisku. Katrā konkrētajā gadījumā ir jāveic korekcijas atbilstoši saimniekošanas tehnoloģijai un apstākļiem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(augsnes auglība, iekultivētības pakāpe, nezāļainība</a:t>
          </a: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u.</a:t>
          </a:r>
          <a:r>
            <a:rPr lang="lv-LV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 </a:t>
          </a:r>
          <a:r>
            <a:rPr lang="en-US" sz="2400" b="0" i="0" u="none" strike="noStrike" baseline="0">
              <a:solidFill>
                <a:srgbClr val="000000"/>
              </a:solidFill>
              <a:latin typeface="Myriad Pro"/>
              <a:ea typeface="+mn-ea"/>
              <a:cs typeface="+mn-cs"/>
            </a:rPr>
            <a:t>c.).</a:t>
          </a:r>
          <a:endParaRPr lang="lv-LV" sz="2400" b="0" i="0" u="none" strike="noStrike" baseline="0">
            <a:solidFill>
              <a:srgbClr val="000000"/>
            </a:solidFill>
            <a:latin typeface="Myriad Pro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11429</xdr:colOff>
      <xdr:row>61</xdr:row>
      <xdr:rowOff>340993</xdr:rowOff>
    </xdr:from>
    <xdr:to>
      <xdr:col>6</xdr:col>
      <xdr:colOff>882966</xdr:colOff>
      <xdr:row>78</xdr:row>
      <xdr:rowOff>236218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2517928</xdr:colOff>
      <xdr:row>61</xdr:row>
      <xdr:rowOff>331470</xdr:rowOff>
    </xdr:from>
    <xdr:to>
      <xdr:col>13</xdr:col>
      <xdr:colOff>171450</xdr:colOff>
      <xdr:row>78</xdr:row>
      <xdr:rowOff>224565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9B20576-C7EA-2DE7-CCC1-A52BB57468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3168014</xdr:colOff>
      <xdr:row>79</xdr:row>
      <xdr:rowOff>373380</xdr:rowOff>
    </xdr:from>
    <xdr:to>
      <xdr:col>6</xdr:col>
      <xdr:colOff>828374</xdr:colOff>
      <xdr:row>96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2480308</xdr:colOff>
      <xdr:row>80</xdr:row>
      <xdr:rowOff>34279</xdr:rowOff>
    </xdr:from>
    <xdr:to>
      <xdr:col>13</xdr:col>
      <xdr:colOff>266699</xdr:colOff>
      <xdr:row>96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3167062</xdr:colOff>
      <xdr:row>98</xdr:row>
      <xdr:rowOff>9526</xdr:rowOff>
    </xdr:from>
    <xdr:to>
      <xdr:col>6</xdr:col>
      <xdr:colOff>833436</xdr:colOff>
      <xdr:row>119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2400300</xdr:colOff>
      <xdr:row>98</xdr:row>
      <xdr:rowOff>19050</xdr:rowOff>
    </xdr:from>
    <xdr:to>
      <xdr:col>13</xdr:col>
      <xdr:colOff>219074</xdr:colOff>
      <xdr:row>119</xdr:row>
      <xdr:rowOff>319086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628650</xdr:colOff>
      <xdr:row>1</xdr:row>
      <xdr:rowOff>95250</xdr:rowOff>
    </xdr:from>
    <xdr:to>
      <xdr:col>8</xdr:col>
      <xdr:colOff>1352550</xdr:colOff>
      <xdr:row>50</xdr:row>
      <xdr:rowOff>49578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3278514-F62E-6AFC-424E-2DB9E2E25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8250" y="819150"/>
          <a:ext cx="21221700" cy="169850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T282"/>
  <sheetViews>
    <sheetView showGridLines="0" tabSelected="1" zoomScale="40" zoomScaleNormal="40" zoomScaleSheetLayoutView="40" workbookViewId="0">
      <selection activeCell="L20" sqref="L20"/>
    </sheetView>
  </sheetViews>
  <sheetFormatPr defaultRowHeight="10.199999999999999"/>
  <cols>
    <col min="1" max="1" width="8.88671875" style="2"/>
    <col min="2" max="2" width="48.33203125" style="2" customWidth="1"/>
    <col min="3" max="7" width="45.6640625" style="2" customWidth="1"/>
    <col min="8" max="8" width="22.5546875" style="2" customWidth="1"/>
    <col min="9" max="10" width="20.33203125" style="2" customWidth="1"/>
    <col min="11" max="11" width="68" style="2" customWidth="1"/>
    <col min="12" max="12" width="23.44140625" style="2" customWidth="1"/>
    <col min="13" max="13" width="24.88671875" style="2" customWidth="1"/>
    <col min="14" max="14" width="25.33203125" style="2" customWidth="1"/>
    <col min="15" max="15" width="24.88671875" style="11" customWidth="1"/>
    <col min="16" max="16" width="23.44140625" style="2" customWidth="1"/>
    <col min="17" max="17" width="21.5546875" style="2" customWidth="1"/>
    <col min="18" max="18" width="20.6640625" style="2" customWidth="1"/>
    <col min="19" max="19" width="20" style="2" customWidth="1"/>
    <col min="20" max="26" width="8.88671875" style="2"/>
    <col min="27" max="27" width="0.88671875" style="2" customWidth="1"/>
    <col min="28" max="31" width="8.88671875" style="2"/>
    <col min="32" max="32" width="95.109375" style="2" customWidth="1"/>
    <col min="33" max="33" width="16.5546875" style="2" bestFit="1" customWidth="1"/>
    <col min="34" max="34" width="16.33203125" style="2" bestFit="1" customWidth="1"/>
    <col min="35" max="35" width="25.5546875" style="2" bestFit="1" customWidth="1"/>
    <col min="36" max="36" width="25.109375" style="2" bestFit="1" customWidth="1"/>
    <col min="37" max="38" width="8.88671875" style="2"/>
    <col min="39" max="39" width="101" style="2" customWidth="1"/>
    <col min="40" max="40" width="16.5546875" style="2" bestFit="1" customWidth="1"/>
    <col min="41" max="41" width="16.33203125" style="2" bestFit="1" customWidth="1"/>
    <col min="42" max="42" width="25.5546875" style="2" bestFit="1" customWidth="1"/>
    <col min="43" max="43" width="25.109375" style="2" bestFit="1" customWidth="1"/>
    <col min="44" max="251" width="8.88671875" style="2"/>
    <col min="252" max="252" width="74.6640625" style="2" customWidth="1"/>
    <col min="253" max="253" width="16.6640625" style="2" customWidth="1"/>
    <col min="254" max="254" width="16.33203125" style="2" customWidth="1"/>
    <col min="255" max="255" width="20.6640625" style="2" customWidth="1"/>
    <col min="256" max="256" width="26.5546875" style="2" customWidth="1"/>
    <col min="257" max="257" width="13.6640625" style="2" customWidth="1"/>
    <col min="258" max="258" width="22.5546875" style="2" customWidth="1"/>
    <col min="259" max="260" width="20.33203125" style="2" customWidth="1"/>
    <col min="261" max="261" width="21.6640625" style="2" customWidth="1"/>
    <col min="262" max="262" width="20.33203125" style="2" customWidth="1"/>
    <col min="263" max="263" width="15.109375" style="2" customWidth="1"/>
    <col min="264" max="264" width="21.88671875" style="2" customWidth="1"/>
    <col min="265" max="265" width="23.44140625" style="2" customWidth="1"/>
    <col min="266" max="266" width="1.33203125" style="2" customWidth="1"/>
    <col min="267" max="277" width="8.88671875" style="2"/>
    <col min="278" max="278" width="0.88671875" style="2" customWidth="1"/>
    <col min="279" max="507" width="8.88671875" style="2"/>
    <col min="508" max="508" width="74.6640625" style="2" customWidth="1"/>
    <col min="509" max="509" width="16.6640625" style="2" customWidth="1"/>
    <col min="510" max="510" width="16.33203125" style="2" customWidth="1"/>
    <col min="511" max="511" width="20.6640625" style="2" customWidth="1"/>
    <col min="512" max="512" width="26.5546875" style="2" customWidth="1"/>
    <col min="513" max="513" width="13.6640625" style="2" customWidth="1"/>
    <col min="514" max="514" width="22.5546875" style="2" customWidth="1"/>
    <col min="515" max="516" width="20.33203125" style="2" customWidth="1"/>
    <col min="517" max="517" width="21.6640625" style="2" customWidth="1"/>
    <col min="518" max="518" width="20.33203125" style="2" customWidth="1"/>
    <col min="519" max="519" width="15.109375" style="2" customWidth="1"/>
    <col min="520" max="520" width="21.88671875" style="2" customWidth="1"/>
    <col min="521" max="521" width="23.44140625" style="2" customWidth="1"/>
    <col min="522" max="522" width="1.33203125" style="2" customWidth="1"/>
    <col min="523" max="533" width="8.88671875" style="2"/>
    <col min="534" max="534" width="0.88671875" style="2" customWidth="1"/>
    <col min="535" max="763" width="8.88671875" style="2"/>
    <col min="764" max="764" width="74.6640625" style="2" customWidth="1"/>
    <col min="765" max="765" width="16.6640625" style="2" customWidth="1"/>
    <col min="766" max="766" width="16.33203125" style="2" customWidth="1"/>
    <col min="767" max="767" width="20.6640625" style="2" customWidth="1"/>
    <col min="768" max="768" width="26.5546875" style="2" customWidth="1"/>
    <col min="769" max="769" width="13.6640625" style="2" customWidth="1"/>
    <col min="770" max="770" width="22.5546875" style="2" customWidth="1"/>
    <col min="771" max="772" width="20.33203125" style="2" customWidth="1"/>
    <col min="773" max="773" width="21.6640625" style="2" customWidth="1"/>
    <col min="774" max="774" width="20.33203125" style="2" customWidth="1"/>
    <col min="775" max="775" width="15.109375" style="2" customWidth="1"/>
    <col min="776" max="776" width="21.88671875" style="2" customWidth="1"/>
    <col min="777" max="777" width="23.44140625" style="2" customWidth="1"/>
    <col min="778" max="778" width="1.33203125" style="2" customWidth="1"/>
    <col min="779" max="789" width="8.88671875" style="2"/>
    <col min="790" max="790" width="0.88671875" style="2" customWidth="1"/>
    <col min="791" max="1019" width="8.88671875" style="2"/>
    <col min="1020" max="1020" width="74.6640625" style="2" customWidth="1"/>
    <col min="1021" max="1021" width="16.6640625" style="2" customWidth="1"/>
    <col min="1022" max="1022" width="16.33203125" style="2" customWidth="1"/>
    <col min="1023" max="1023" width="20.6640625" style="2" customWidth="1"/>
    <col min="1024" max="1024" width="26.5546875" style="2" customWidth="1"/>
    <col min="1025" max="1025" width="13.6640625" style="2" customWidth="1"/>
    <col min="1026" max="1026" width="22.5546875" style="2" customWidth="1"/>
    <col min="1027" max="1028" width="20.33203125" style="2" customWidth="1"/>
    <col min="1029" max="1029" width="21.6640625" style="2" customWidth="1"/>
    <col min="1030" max="1030" width="20.33203125" style="2" customWidth="1"/>
    <col min="1031" max="1031" width="15.109375" style="2" customWidth="1"/>
    <col min="1032" max="1032" width="21.88671875" style="2" customWidth="1"/>
    <col min="1033" max="1033" width="23.44140625" style="2" customWidth="1"/>
    <col min="1034" max="1034" width="1.33203125" style="2" customWidth="1"/>
    <col min="1035" max="1045" width="8.88671875" style="2"/>
    <col min="1046" max="1046" width="0.88671875" style="2" customWidth="1"/>
    <col min="1047" max="1275" width="8.88671875" style="2"/>
    <col min="1276" max="1276" width="74.6640625" style="2" customWidth="1"/>
    <col min="1277" max="1277" width="16.6640625" style="2" customWidth="1"/>
    <col min="1278" max="1278" width="16.33203125" style="2" customWidth="1"/>
    <col min="1279" max="1279" width="20.6640625" style="2" customWidth="1"/>
    <col min="1280" max="1280" width="26.5546875" style="2" customWidth="1"/>
    <col min="1281" max="1281" width="13.6640625" style="2" customWidth="1"/>
    <col min="1282" max="1282" width="22.5546875" style="2" customWidth="1"/>
    <col min="1283" max="1284" width="20.33203125" style="2" customWidth="1"/>
    <col min="1285" max="1285" width="21.6640625" style="2" customWidth="1"/>
    <col min="1286" max="1286" width="20.33203125" style="2" customWidth="1"/>
    <col min="1287" max="1287" width="15.109375" style="2" customWidth="1"/>
    <col min="1288" max="1288" width="21.88671875" style="2" customWidth="1"/>
    <col min="1289" max="1289" width="23.44140625" style="2" customWidth="1"/>
    <col min="1290" max="1290" width="1.33203125" style="2" customWidth="1"/>
    <col min="1291" max="1301" width="8.88671875" style="2"/>
    <col min="1302" max="1302" width="0.88671875" style="2" customWidth="1"/>
    <col min="1303" max="1531" width="8.88671875" style="2"/>
    <col min="1532" max="1532" width="74.6640625" style="2" customWidth="1"/>
    <col min="1533" max="1533" width="16.6640625" style="2" customWidth="1"/>
    <col min="1534" max="1534" width="16.33203125" style="2" customWidth="1"/>
    <col min="1535" max="1535" width="20.6640625" style="2" customWidth="1"/>
    <col min="1536" max="1536" width="26.5546875" style="2" customWidth="1"/>
    <col min="1537" max="1537" width="13.6640625" style="2" customWidth="1"/>
    <col min="1538" max="1538" width="22.5546875" style="2" customWidth="1"/>
    <col min="1539" max="1540" width="20.33203125" style="2" customWidth="1"/>
    <col min="1541" max="1541" width="21.6640625" style="2" customWidth="1"/>
    <col min="1542" max="1542" width="20.33203125" style="2" customWidth="1"/>
    <col min="1543" max="1543" width="15.109375" style="2" customWidth="1"/>
    <col min="1544" max="1544" width="21.88671875" style="2" customWidth="1"/>
    <col min="1545" max="1545" width="23.44140625" style="2" customWidth="1"/>
    <col min="1546" max="1546" width="1.33203125" style="2" customWidth="1"/>
    <col min="1547" max="1557" width="8.88671875" style="2"/>
    <col min="1558" max="1558" width="0.88671875" style="2" customWidth="1"/>
    <col min="1559" max="1787" width="8.88671875" style="2"/>
    <col min="1788" max="1788" width="74.6640625" style="2" customWidth="1"/>
    <col min="1789" max="1789" width="16.6640625" style="2" customWidth="1"/>
    <col min="1790" max="1790" width="16.33203125" style="2" customWidth="1"/>
    <col min="1791" max="1791" width="20.6640625" style="2" customWidth="1"/>
    <col min="1792" max="1792" width="26.5546875" style="2" customWidth="1"/>
    <col min="1793" max="1793" width="13.6640625" style="2" customWidth="1"/>
    <col min="1794" max="1794" width="22.5546875" style="2" customWidth="1"/>
    <col min="1795" max="1796" width="20.33203125" style="2" customWidth="1"/>
    <col min="1797" max="1797" width="21.6640625" style="2" customWidth="1"/>
    <col min="1798" max="1798" width="20.33203125" style="2" customWidth="1"/>
    <col min="1799" max="1799" width="15.109375" style="2" customWidth="1"/>
    <col min="1800" max="1800" width="21.88671875" style="2" customWidth="1"/>
    <col min="1801" max="1801" width="23.44140625" style="2" customWidth="1"/>
    <col min="1802" max="1802" width="1.33203125" style="2" customWidth="1"/>
    <col min="1803" max="1813" width="8.88671875" style="2"/>
    <col min="1814" max="1814" width="0.88671875" style="2" customWidth="1"/>
    <col min="1815" max="2043" width="8.88671875" style="2"/>
    <col min="2044" max="2044" width="74.6640625" style="2" customWidth="1"/>
    <col min="2045" max="2045" width="16.6640625" style="2" customWidth="1"/>
    <col min="2046" max="2046" width="16.33203125" style="2" customWidth="1"/>
    <col min="2047" max="2047" width="20.6640625" style="2" customWidth="1"/>
    <col min="2048" max="2048" width="26.5546875" style="2" customWidth="1"/>
    <col min="2049" max="2049" width="13.6640625" style="2" customWidth="1"/>
    <col min="2050" max="2050" width="22.5546875" style="2" customWidth="1"/>
    <col min="2051" max="2052" width="20.33203125" style="2" customWidth="1"/>
    <col min="2053" max="2053" width="21.6640625" style="2" customWidth="1"/>
    <col min="2054" max="2054" width="20.33203125" style="2" customWidth="1"/>
    <col min="2055" max="2055" width="15.109375" style="2" customWidth="1"/>
    <col min="2056" max="2056" width="21.88671875" style="2" customWidth="1"/>
    <col min="2057" max="2057" width="23.44140625" style="2" customWidth="1"/>
    <col min="2058" max="2058" width="1.33203125" style="2" customWidth="1"/>
    <col min="2059" max="2069" width="8.88671875" style="2"/>
    <col min="2070" max="2070" width="0.88671875" style="2" customWidth="1"/>
    <col min="2071" max="2299" width="8.88671875" style="2"/>
    <col min="2300" max="2300" width="74.6640625" style="2" customWidth="1"/>
    <col min="2301" max="2301" width="16.6640625" style="2" customWidth="1"/>
    <col min="2302" max="2302" width="16.33203125" style="2" customWidth="1"/>
    <col min="2303" max="2303" width="20.6640625" style="2" customWidth="1"/>
    <col min="2304" max="2304" width="26.5546875" style="2" customWidth="1"/>
    <col min="2305" max="2305" width="13.6640625" style="2" customWidth="1"/>
    <col min="2306" max="2306" width="22.5546875" style="2" customWidth="1"/>
    <col min="2307" max="2308" width="20.33203125" style="2" customWidth="1"/>
    <col min="2309" max="2309" width="21.6640625" style="2" customWidth="1"/>
    <col min="2310" max="2310" width="20.33203125" style="2" customWidth="1"/>
    <col min="2311" max="2311" width="15.109375" style="2" customWidth="1"/>
    <col min="2312" max="2312" width="21.88671875" style="2" customWidth="1"/>
    <col min="2313" max="2313" width="23.44140625" style="2" customWidth="1"/>
    <col min="2314" max="2314" width="1.33203125" style="2" customWidth="1"/>
    <col min="2315" max="2325" width="8.88671875" style="2"/>
    <col min="2326" max="2326" width="0.88671875" style="2" customWidth="1"/>
    <col min="2327" max="2555" width="8.88671875" style="2"/>
    <col min="2556" max="2556" width="74.6640625" style="2" customWidth="1"/>
    <col min="2557" max="2557" width="16.6640625" style="2" customWidth="1"/>
    <col min="2558" max="2558" width="16.33203125" style="2" customWidth="1"/>
    <col min="2559" max="2559" width="20.6640625" style="2" customWidth="1"/>
    <col min="2560" max="2560" width="26.5546875" style="2" customWidth="1"/>
    <col min="2561" max="2561" width="13.6640625" style="2" customWidth="1"/>
    <col min="2562" max="2562" width="22.5546875" style="2" customWidth="1"/>
    <col min="2563" max="2564" width="20.33203125" style="2" customWidth="1"/>
    <col min="2565" max="2565" width="21.6640625" style="2" customWidth="1"/>
    <col min="2566" max="2566" width="20.33203125" style="2" customWidth="1"/>
    <col min="2567" max="2567" width="15.109375" style="2" customWidth="1"/>
    <col min="2568" max="2568" width="21.88671875" style="2" customWidth="1"/>
    <col min="2569" max="2569" width="23.44140625" style="2" customWidth="1"/>
    <col min="2570" max="2570" width="1.33203125" style="2" customWidth="1"/>
    <col min="2571" max="2581" width="8.88671875" style="2"/>
    <col min="2582" max="2582" width="0.88671875" style="2" customWidth="1"/>
    <col min="2583" max="2811" width="8.88671875" style="2"/>
    <col min="2812" max="2812" width="74.6640625" style="2" customWidth="1"/>
    <col min="2813" max="2813" width="16.6640625" style="2" customWidth="1"/>
    <col min="2814" max="2814" width="16.33203125" style="2" customWidth="1"/>
    <col min="2815" max="2815" width="20.6640625" style="2" customWidth="1"/>
    <col min="2816" max="2816" width="26.5546875" style="2" customWidth="1"/>
    <col min="2817" max="2817" width="13.6640625" style="2" customWidth="1"/>
    <col min="2818" max="2818" width="22.5546875" style="2" customWidth="1"/>
    <col min="2819" max="2820" width="20.33203125" style="2" customWidth="1"/>
    <col min="2821" max="2821" width="21.6640625" style="2" customWidth="1"/>
    <col min="2822" max="2822" width="20.33203125" style="2" customWidth="1"/>
    <col min="2823" max="2823" width="15.109375" style="2" customWidth="1"/>
    <col min="2824" max="2824" width="21.88671875" style="2" customWidth="1"/>
    <col min="2825" max="2825" width="23.44140625" style="2" customWidth="1"/>
    <col min="2826" max="2826" width="1.33203125" style="2" customWidth="1"/>
    <col min="2827" max="2837" width="8.88671875" style="2"/>
    <col min="2838" max="2838" width="0.88671875" style="2" customWidth="1"/>
    <col min="2839" max="3067" width="8.88671875" style="2"/>
    <col min="3068" max="3068" width="74.6640625" style="2" customWidth="1"/>
    <col min="3069" max="3069" width="16.6640625" style="2" customWidth="1"/>
    <col min="3070" max="3070" width="16.33203125" style="2" customWidth="1"/>
    <col min="3071" max="3071" width="20.6640625" style="2" customWidth="1"/>
    <col min="3072" max="3072" width="26.5546875" style="2" customWidth="1"/>
    <col min="3073" max="3073" width="13.6640625" style="2" customWidth="1"/>
    <col min="3074" max="3074" width="22.5546875" style="2" customWidth="1"/>
    <col min="3075" max="3076" width="20.33203125" style="2" customWidth="1"/>
    <col min="3077" max="3077" width="21.6640625" style="2" customWidth="1"/>
    <col min="3078" max="3078" width="20.33203125" style="2" customWidth="1"/>
    <col min="3079" max="3079" width="15.109375" style="2" customWidth="1"/>
    <col min="3080" max="3080" width="21.88671875" style="2" customWidth="1"/>
    <col min="3081" max="3081" width="23.44140625" style="2" customWidth="1"/>
    <col min="3082" max="3082" width="1.33203125" style="2" customWidth="1"/>
    <col min="3083" max="3093" width="8.88671875" style="2"/>
    <col min="3094" max="3094" width="0.88671875" style="2" customWidth="1"/>
    <col min="3095" max="3323" width="8.88671875" style="2"/>
    <col min="3324" max="3324" width="74.6640625" style="2" customWidth="1"/>
    <col min="3325" max="3325" width="16.6640625" style="2" customWidth="1"/>
    <col min="3326" max="3326" width="16.33203125" style="2" customWidth="1"/>
    <col min="3327" max="3327" width="20.6640625" style="2" customWidth="1"/>
    <col min="3328" max="3328" width="26.5546875" style="2" customWidth="1"/>
    <col min="3329" max="3329" width="13.6640625" style="2" customWidth="1"/>
    <col min="3330" max="3330" width="22.5546875" style="2" customWidth="1"/>
    <col min="3331" max="3332" width="20.33203125" style="2" customWidth="1"/>
    <col min="3333" max="3333" width="21.6640625" style="2" customWidth="1"/>
    <col min="3334" max="3334" width="20.33203125" style="2" customWidth="1"/>
    <col min="3335" max="3335" width="15.109375" style="2" customWidth="1"/>
    <col min="3336" max="3336" width="21.88671875" style="2" customWidth="1"/>
    <col min="3337" max="3337" width="23.44140625" style="2" customWidth="1"/>
    <col min="3338" max="3338" width="1.33203125" style="2" customWidth="1"/>
    <col min="3339" max="3349" width="8.88671875" style="2"/>
    <col min="3350" max="3350" width="0.88671875" style="2" customWidth="1"/>
    <col min="3351" max="3579" width="8.88671875" style="2"/>
    <col min="3580" max="3580" width="74.6640625" style="2" customWidth="1"/>
    <col min="3581" max="3581" width="16.6640625" style="2" customWidth="1"/>
    <col min="3582" max="3582" width="16.33203125" style="2" customWidth="1"/>
    <col min="3583" max="3583" width="20.6640625" style="2" customWidth="1"/>
    <col min="3584" max="3584" width="26.5546875" style="2" customWidth="1"/>
    <col min="3585" max="3585" width="13.6640625" style="2" customWidth="1"/>
    <col min="3586" max="3586" width="22.5546875" style="2" customWidth="1"/>
    <col min="3587" max="3588" width="20.33203125" style="2" customWidth="1"/>
    <col min="3589" max="3589" width="21.6640625" style="2" customWidth="1"/>
    <col min="3590" max="3590" width="20.33203125" style="2" customWidth="1"/>
    <col min="3591" max="3591" width="15.109375" style="2" customWidth="1"/>
    <col min="3592" max="3592" width="21.88671875" style="2" customWidth="1"/>
    <col min="3593" max="3593" width="23.44140625" style="2" customWidth="1"/>
    <col min="3594" max="3594" width="1.33203125" style="2" customWidth="1"/>
    <col min="3595" max="3605" width="8.88671875" style="2"/>
    <col min="3606" max="3606" width="0.88671875" style="2" customWidth="1"/>
    <col min="3607" max="3835" width="8.88671875" style="2"/>
    <col min="3836" max="3836" width="74.6640625" style="2" customWidth="1"/>
    <col min="3837" max="3837" width="16.6640625" style="2" customWidth="1"/>
    <col min="3838" max="3838" width="16.33203125" style="2" customWidth="1"/>
    <col min="3839" max="3839" width="20.6640625" style="2" customWidth="1"/>
    <col min="3840" max="3840" width="26.5546875" style="2" customWidth="1"/>
    <col min="3841" max="3841" width="13.6640625" style="2" customWidth="1"/>
    <col min="3842" max="3842" width="22.5546875" style="2" customWidth="1"/>
    <col min="3843" max="3844" width="20.33203125" style="2" customWidth="1"/>
    <col min="3845" max="3845" width="21.6640625" style="2" customWidth="1"/>
    <col min="3846" max="3846" width="20.33203125" style="2" customWidth="1"/>
    <col min="3847" max="3847" width="15.109375" style="2" customWidth="1"/>
    <col min="3848" max="3848" width="21.88671875" style="2" customWidth="1"/>
    <col min="3849" max="3849" width="23.44140625" style="2" customWidth="1"/>
    <col min="3850" max="3850" width="1.33203125" style="2" customWidth="1"/>
    <col min="3851" max="3861" width="8.88671875" style="2"/>
    <col min="3862" max="3862" width="0.88671875" style="2" customWidth="1"/>
    <col min="3863" max="4091" width="8.88671875" style="2"/>
    <col min="4092" max="4092" width="74.6640625" style="2" customWidth="1"/>
    <col min="4093" max="4093" width="16.6640625" style="2" customWidth="1"/>
    <col min="4094" max="4094" width="16.33203125" style="2" customWidth="1"/>
    <col min="4095" max="4095" width="20.6640625" style="2" customWidth="1"/>
    <col min="4096" max="4096" width="26.5546875" style="2" customWidth="1"/>
    <col min="4097" max="4097" width="13.6640625" style="2" customWidth="1"/>
    <col min="4098" max="4098" width="22.5546875" style="2" customWidth="1"/>
    <col min="4099" max="4100" width="20.33203125" style="2" customWidth="1"/>
    <col min="4101" max="4101" width="21.6640625" style="2" customWidth="1"/>
    <col min="4102" max="4102" width="20.33203125" style="2" customWidth="1"/>
    <col min="4103" max="4103" width="15.109375" style="2" customWidth="1"/>
    <col min="4104" max="4104" width="21.88671875" style="2" customWidth="1"/>
    <col min="4105" max="4105" width="23.44140625" style="2" customWidth="1"/>
    <col min="4106" max="4106" width="1.33203125" style="2" customWidth="1"/>
    <col min="4107" max="4117" width="8.88671875" style="2"/>
    <col min="4118" max="4118" width="0.88671875" style="2" customWidth="1"/>
    <col min="4119" max="4347" width="8.88671875" style="2"/>
    <col min="4348" max="4348" width="74.6640625" style="2" customWidth="1"/>
    <col min="4349" max="4349" width="16.6640625" style="2" customWidth="1"/>
    <col min="4350" max="4350" width="16.33203125" style="2" customWidth="1"/>
    <col min="4351" max="4351" width="20.6640625" style="2" customWidth="1"/>
    <col min="4352" max="4352" width="26.5546875" style="2" customWidth="1"/>
    <col min="4353" max="4353" width="13.6640625" style="2" customWidth="1"/>
    <col min="4354" max="4354" width="22.5546875" style="2" customWidth="1"/>
    <col min="4355" max="4356" width="20.33203125" style="2" customWidth="1"/>
    <col min="4357" max="4357" width="21.6640625" style="2" customWidth="1"/>
    <col min="4358" max="4358" width="20.33203125" style="2" customWidth="1"/>
    <col min="4359" max="4359" width="15.109375" style="2" customWidth="1"/>
    <col min="4360" max="4360" width="21.88671875" style="2" customWidth="1"/>
    <col min="4361" max="4361" width="23.44140625" style="2" customWidth="1"/>
    <col min="4362" max="4362" width="1.33203125" style="2" customWidth="1"/>
    <col min="4363" max="4373" width="8.88671875" style="2"/>
    <col min="4374" max="4374" width="0.88671875" style="2" customWidth="1"/>
    <col min="4375" max="4603" width="8.88671875" style="2"/>
    <col min="4604" max="4604" width="74.6640625" style="2" customWidth="1"/>
    <col min="4605" max="4605" width="16.6640625" style="2" customWidth="1"/>
    <col min="4606" max="4606" width="16.33203125" style="2" customWidth="1"/>
    <col min="4607" max="4607" width="20.6640625" style="2" customWidth="1"/>
    <col min="4608" max="4608" width="26.5546875" style="2" customWidth="1"/>
    <col min="4609" max="4609" width="13.6640625" style="2" customWidth="1"/>
    <col min="4610" max="4610" width="22.5546875" style="2" customWidth="1"/>
    <col min="4611" max="4612" width="20.33203125" style="2" customWidth="1"/>
    <col min="4613" max="4613" width="21.6640625" style="2" customWidth="1"/>
    <col min="4614" max="4614" width="20.33203125" style="2" customWidth="1"/>
    <col min="4615" max="4615" width="15.109375" style="2" customWidth="1"/>
    <col min="4616" max="4616" width="21.88671875" style="2" customWidth="1"/>
    <col min="4617" max="4617" width="23.44140625" style="2" customWidth="1"/>
    <col min="4618" max="4618" width="1.33203125" style="2" customWidth="1"/>
    <col min="4619" max="4629" width="8.88671875" style="2"/>
    <col min="4630" max="4630" width="0.88671875" style="2" customWidth="1"/>
    <col min="4631" max="4859" width="8.88671875" style="2"/>
    <col min="4860" max="4860" width="74.6640625" style="2" customWidth="1"/>
    <col min="4861" max="4861" width="16.6640625" style="2" customWidth="1"/>
    <col min="4862" max="4862" width="16.33203125" style="2" customWidth="1"/>
    <col min="4863" max="4863" width="20.6640625" style="2" customWidth="1"/>
    <col min="4864" max="4864" width="26.5546875" style="2" customWidth="1"/>
    <col min="4865" max="4865" width="13.6640625" style="2" customWidth="1"/>
    <col min="4866" max="4866" width="22.5546875" style="2" customWidth="1"/>
    <col min="4867" max="4868" width="20.33203125" style="2" customWidth="1"/>
    <col min="4869" max="4869" width="21.6640625" style="2" customWidth="1"/>
    <col min="4870" max="4870" width="20.33203125" style="2" customWidth="1"/>
    <col min="4871" max="4871" width="15.109375" style="2" customWidth="1"/>
    <col min="4872" max="4872" width="21.88671875" style="2" customWidth="1"/>
    <col min="4873" max="4873" width="23.44140625" style="2" customWidth="1"/>
    <col min="4874" max="4874" width="1.33203125" style="2" customWidth="1"/>
    <col min="4875" max="4885" width="8.88671875" style="2"/>
    <col min="4886" max="4886" width="0.88671875" style="2" customWidth="1"/>
    <col min="4887" max="5115" width="8.88671875" style="2"/>
    <col min="5116" max="5116" width="74.6640625" style="2" customWidth="1"/>
    <col min="5117" max="5117" width="16.6640625" style="2" customWidth="1"/>
    <col min="5118" max="5118" width="16.33203125" style="2" customWidth="1"/>
    <col min="5119" max="5119" width="20.6640625" style="2" customWidth="1"/>
    <col min="5120" max="5120" width="26.5546875" style="2" customWidth="1"/>
    <col min="5121" max="5121" width="13.6640625" style="2" customWidth="1"/>
    <col min="5122" max="5122" width="22.5546875" style="2" customWidth="1"/>
    <col min="5123" max="5124" width="20.33203125" style="2" customWidth="1"/>
    <col min="5125" max="5125" width="21.6640625" style="2" customWidth="1"/>
    <col min="5126" max="5126" width="20.33203125" style="2" customWidth="1"/>
    <col min="5127" max="5127" width="15.109375" style="2" customWidth="1"/>
    <col min="5128" max="5128" width="21.88671875" style="2" customWidth="1"/>
    <col min="5129" max="5129" width="23.44140625" style="2" customWidth="1"/>
    <col min="5130" max="5130" width="1.33203125" style="2" customWidth="1"/>
    <col min="5131" max="5141" width="8.88671875" style="2"/>
    <col min="5142" max="5142" width="0.88671875" style="2" customWidth="1"/>
    <col min="5143" max="5371" width="8.88671875" style="2"/>
    <col min="5372" max="5372" width="74.6640625" style="2" customWidth="1"/>
    <col min="5373" max="5373" width="16.6640625" style="2" customWidth="1"/>
    <col min="5374" max="5374" width="16.33203125" style="2" customWidth="1"/>
    <col min="5375" max="5375" width="20.6640625" style="2" customWidth="1"/>
    <col min="5376" max="5376" width="26.5546875" style="2" customWidth="1"/>
    <col min="5377" max="5377" width="13.6640625" style="2" customWidth="1"/>
    <col min="5378" max="5378" width="22.5546875" style="2" customWidth="1"/>
    <col min="5379" max="5380" width="20.33203125" style="2" customWidth="1"/>
    <col min="5381" max="5381" width="21.6640625" style="2" customWidth="1"/>
    <col min="5382" max="5382" width="20.33203125" style="2" customWidth="1"/>
    <col min="5383" max="5383" width="15.109375" style="2" customWidth="1"/>
    <col min="5384" max="5384" width="21.88671875" style="2" customWidth="1"/>
    <col min="5385" max="5385" width="23.44140625" style="2" customWidth="1"/>
    <col min="5386" max="5386" width="1.33203125" style="2" customWidth="1"/>
    <col min="5387" max="5397" width="8.88671875" style="2"/>
    <col min="5398" max="5398" width="0.88671875" style="2" customWidth="1"/>
    <col min="5399" max="5627" width="8.88671875" style="2"/>
    <col min="5628" max="5628" width="74.6640625" style="2" customWidth="1"/>
    <col min="5629" max="5629" width="16.6640625" style="2" customWidth="1"/>
    <col min="5630" max="5630" width="16.33203125" style="2" customWidth="1"/>
    <col min="5631" max="5631" width="20.6640625" style="2" customWidth="1"/>
    <col min="5632" max="5632" width="26.5546875" style="2" customWidth="1"/>
    <col min="5633" max="5633" width="13.6640625" style="2" customWidth="1"/>
    <col min="5634" max="5634" width="22.5546875" style="2" customWidth="1"/>
    <col min="5635" max="5636" width="20.33203125" style="2" customWidth="1"/>
    <col min="5637" max="5637" width="21.6640625" style="2" customWidth="1"/>
    <col min="5638" max="5638" width="20.33203125" style="2" customWidth="1"/>
    <col min="5639" max="5639" width="15.109375" style="2" customWidth="1"/>
    <col min="5640" max="5640" width="21.88671875" style="2" customWidth="1"/>
    <col min="5641" max="5641" width="23.44140625" style="2" customWidth="1"/>
    <col min="5642" max="5642" width="1.33203125" style="2" customWidth="1"/>
    <col min="5643" max="5653" width="8.88671875" style="2"/>
    <col min="5654" max="5654" width="0.88671875" style="2" customWidth="1"/>
    <col min="5655" max="5883" width="8.88671875" style="2"/>
    <col min="5884" max="5884" width="74.6640625" style="2" customWidth="1"/>
    <col min="5885" max="5885" width="16.6640625" style="2" customWidth="1"/>
    <col min="5886" max="5886" width="16.33203125" style="2" customWidth="1"/>
    <col min="5887" max="5887" width="20.6640625" style="2" customWidth="1"/>
    <col min="5888" max="5888" width="26.5546875" style="2" customWidth="1"/>
    <col min="5889" max="5889" width="13.6640625" style="2" customWidth="1"/>
    <col min="5890" max="5890" width="22.5546875" style="2" customWidth="1"/>
    <col min="5891" max="5892" width="20.33203125" style="2" customWidth="1"/>
    <col min="5893" max="5893" width="21.6640625" style="2" customWidth="1"/>
    <col min="5894" max="5894" width="20.33203125" style="2" customWidth="1"/>
    <col min="5895" max="5895" width="15.109375" style="2" customWidth="1"/>
    <col min="5896" max="5896" width="21.88671875" style="2" customWidth="1"/>
    <col min="5897" max="5897" width="23.44140625" style="2" customWidth="1"/>
    <col min="5898" max="5898" width="1.33203125" style="2" customWidth="1"/>
    <col min="5899" max="5909" width="8.88671875" style="2"/>
    <col min="5910" max="5910" width="0.88671875" style="2" customWidth="1"/>
    <col min="5911" max="6139" width="8.88671875" style="2"/>
    <col min="6140" max="6140" width="74.6640625" style="2" customWidth="1"/>
    <col min="6141" max="6141" width="16.6640625" style="2" customWidth="1"/>
    <col min="6142" max="6142" width="16.33203125" style="2" customWidth="1"/>
    <col min="6143" max="6143" width="20.6640625" style="2" customWidth="1"/>
    <col min="6144" max="6144" width="26.5546875" style="2" customWidth="1"/>
    <col min="6145" max="6145" width="13.6640625" style="2" customWidth="1"/>
    <col min="6146" max="6146" width="22.5546875" style="2" customWidth="1"/>
    <col min="6147" max="6148" width="20.33203125" style="2" customWidth="1"/>
    <col min="6149" max="6149" width="21.6640625" style="2" customWidth="1"/>
    <col min="6150" max="6150" width="20.33203125" style="2" customWidth="1"/>
    <col min="6151" max="6151" width="15.109375" style="2" customWidth="1"/>
    <col min="6152" max="6152" width="21.88671875" style="2" customWidth="1"/>
    <col min="6153" max="6153" width="23.44140625" style="2" customWidth="1"/>
    <col min="6154" max="6154" width="1.33203125" style="2" customWidth="1"/>
    <col min="6155" max="6165" width="8.88671875" style="2"/>
    <col min="6166" max="6166" width="0.88671875" style="2" customWidth="1"/>
    <col min="6167" max="6395" width="8.88671875" style="2"/>
    <col min="6396" max="6396" width="74.6640625" style="2" customWidth="1"/>
    <col min="6397" max="6397" width="16.6640625" style="2" customWidth="1"/>
    <col min="6398" max="6398" width="16.33203125" style="2" customWidth="1"/>
    <col min="6399" max="6399" width="20.6640625" style="2" customWidth="1"/>
    <col min="6400" max="6400" width="26.5546875" style="2" customWidth="1"/>
    <col min="6401" max="6401" width="13.6640625" style="2" customWidth="1"/>
    <col min="6402" max="6402" width="22.5546875" style="2" customWidth="1"/>
    <col min="6403" max="6404" width="20.33203125" style="2" customWidth="1"/>
    <col min="6405" max="6405" width="21.6640625" style="2" customWidth="1"/>
    <col min="6406" max="6406" width="20.33203125" style="2" customWidth="1"/>
    <col min="6407" max="6407" width="15.109375" style="2" customWidth="1"/>
    <col min="6408" max="6408" width="21.88671875" style="2" customWidth="1"/>
    <col min="6409" max="6409" width="23.44140625" style="2" customWidth="1"/>
    <col min="6410" max="6410" width="1.33203125" style="2" customWidth="1"/>
    <col min="6411" max="6421" width="8.88671875" style="2"/>
    <col min="6422" max="6422" width="0.88671875" style="2" customWidth="1"/>
    <col min="6423" max="6651" width="8.88671875" style="2"/>
    <col min="6652" max="6652" width="74.6640625" style="2" customWidth="1"/>
    <col min="6653" max="6653" width="16.6640625" style="2" customWidth="1"/>
    <col min="6654" max="6654" width="16.33203125" style="2" customWidth="1"/>
    <col min="6655" max="6655" width="20.6640625" style="2" customWidth="1"/>
    <col min="6656" max="6656" width="26.5546875" style="2" customWidth="1"/>
    <col min="6657" max="6657" width="13.6640625" style="2" customWidth="1"/>
    <col min="6658" max="6658" width="22.5546875" style="2" customWidth="1"/>
    <col min="6659" max="6660" width="20.33203125" style="2" customWidth="1"/>
    <col min="6661" max="6661" width="21.6640625" style="2" customWidth="1"/>
    <col min="6662" max="6662" width="20.33203125" style="2" customWidth="1"/>
    <col min="6663" max="6663" width="15.109375" style="2" customWidth="1"/>
    <col min="6664" max="6664" width="21.88671875" style="2" customWidth="1"/>
    <col min="6665" max="6665" width="23.44140625" style="2" customWidth="1"/>
    <col min="6666" max="6666" width="1.33203125" style="2" customWidth="1"/>
    <col min="6667" max="6677" width="8.88671875" style="2"/>
    <col min="6678" max="6678" width="0.88671875" style="2" customWidth="1"/>
    <col min="6679" max="6907" width="8.88671875" style="2"/>
    <col min="6908" max="6908" width="74.6640625" style="2" customWidth="1"/>
    <col min="6909" max="6909" width="16.6640625" style="2" customWidth="1"/>
    <col min="6910" max="6910" width="16.33203125" style="2" customWidth="1"/>
    <col min="6911" max="6911" width="20.6640625" style="2" customWidth="1"/>
    <col min="6912" max="6912" width="26.5546875" style="2" customWidth="1"/>
    <col min="6913" max="6913" width="13.6640625" style="2" customWidth="1"/>
    <col min="6914" max="6914" width="22.5546875" style="2" customWidth="1"/>
    <col min="6915" max="6916" width="20.33203125" style="2" customWidth="1"/>
    <col min="6917" max="6917" width="21.6640625" style="2" customWidth="1"/>
    <col min="6918" max="6918" width="20.33203125" style="2" customWidth="1"/>
    <col min="6919" max="6919" width="15.109375" style="2" customWidth="1"/>
    <col min="6920" max="6920" width="21.88671875" style="2" customWidth="1"/>
    <col min="6921" max="6921" width="23.44140625" style="2" customWidth="1"/>
    <col min="6922" max="6922" width="1.33203125" style="2" customWidth="1"/>
    <col min="6923" max="6933" width="8.88671875" style="2"/>
    <col min="6934" max="6934" width="0.88671875" style="2" customWidth="1"/>
    <col min="6935" max="7163" width="8.88671875" style="2"/>
    <col min="7164" max="7164" width="74.6640625" style="2" customWidth="1"/>
    <col min="7165" max="7165" width="16.6640625" style="2" customWidth="1"/>
    <col min="7166" max="7166" width="16.33203125" style="2" customWidth="1"/>
    <col min="7167" max="7167" width="20.6640625" style="2" customWidth="1"/>
    <col min="7168" max="7168" width="26.5546875" style="2" customWidth="1"/>
    <col min="7169" max="7169" width="13.6640625" style="2" customWidth="1"/>
    <col min="7170" max="7170" width="22.5546875" style="2" customWidth="1"/>
    <col min="7171" max="7172" width="20.33203125" style="2" customWidth="1"/>
    <col min="7173" max="7173" width="21.6640625" style="2" customWidth="1"/>
    <col min="7174" max="7174" width="20.33203125" style="2" customWidth="1"/>
    <col min="7175" max="7175" width="15.109375" style="2" customWidth="1"/>
    <col min="7176" max="7176" width="21.88671875" style="2" customWidth="1"/>
    <col min="7177" max="7177" width="23.44140625" style="2" customWidth="1"/>
    <col min="7178" max="7178" width="1.33203125" style="2" customWidth="1"/>
    <col min="7179" max="7189" width="8.88671875" style="2"/>
    <col min="7190" max="7190" width="0.88671875" style="2" customWidth="1"/>
    <col min="7191" max="7419" width="8.88671875" style="2"/>
    <col min="7420" max="7420" width="74.6640625" style="2" customWidth="1"/>
    <col min="7421" max="7421" width="16.6640625" style="2" customWidth="1"/>
    <col min="7422" max="7422" width="16.33203125" style="2" customWidth="1"/>
    <col min="7423" max="7423" width="20.6640625" style="2" customWidth="1"/>
    <col min="7424" max="7424" width="26.5546875" style="2" customWidth="1"/>
    <col min="7425" max="7425" width="13.6640625" style="2" customWidth="1"/>
    <col min="7426" max="7426" width="22.5546875" style="2" customWidth="1"/>
    <col min="7427" max="7428" width="20.33203125" style="2" customWidth="1"/>
    <col min="7429" max="7429" width="21.6640625" style="2" customWidth="1"/>
    <col min="7430" max="7430" width="20.33203125" style="2" customWidth="1"/>
    <col min="7431" max="7431" width="15.109375" style="2" customWidth="1"/>
    <col min="7432" max="7432" width="21.88671875" style="2" customWidth="1"/>
    <col min="7433" max="7433" width="23.44140625" style="2" customWidth="1"/>
    <col min="7434" max="7434" width="1.33203125" style="2" customWidth="1"/>
    <col min="7435" max="7445" width="8.88671875" style="2"/>
    <col min="7446" max="7446" width="0.88671875" style="2" customWidth="1"/>
    <col min="7447" max="7675" width="8.88671875" style="2"/>
    <col min="7676" max="7676" width="74.6640625" style="2" customWidth="1"/>
    <col min="7677" max="7677" width="16.6640625" style="2" customWidth="1"/>
    <col min="7678" max="7678" width="16.33203125" style="2" customWidth="1"/>
    <col min="7679" max="7679" width="20.6640625" style="2" customWidth="1"/>
    <col min="7680" max="7680" width="26.5546875" style="2" customWidth="1"/>
    <col min="7681" max="7681" width="13.6640625" style="2" customWidth="1"/>
    <col min="7682" max="7682" width="22.5546875" style="2" customWidth="1"/>
    <col min="7683" max="7684" width="20.33203125" style="2" customWidth="1"/>
    <col min="7685" max="7685" width="21.6640625" style="2" customWidth="1"/>
    <col min="7686" max="7686" width="20.33203125" style="2" customWidth="1"/>
    <col min="7687" max="7687" width="15.109375" style="2" customWidth="1"/>
    <col min="7688" max="7688" width="21.88671875" style="2" customWidth="1"/>
    <col min="7689" max="7689" width="23.44140625" style="2" customWidth="1"/>
    <col min="7690" max="7690" width="1.33203125" style="2" customWidth="1"/>
    <col min="7691" max="7701" width="8.88671875" style="2"/>
    <col min="7702" max="7702" width="0.88671875" style="2" customWidth="1"/>
    <col min="7703" max="7931" width="8.88671875" style="2"/>
    <col min="7932" max="7932" width="74.6640625" style="2" customWidth="1"/>
    <col min="7933" max="7933" width="16.6640625" style="2" customWidth="1"/>
    <col min="7934" max="7934" width="16.33203125" style="2" customWidth="1"/>
    <col min="7935" max="7935" width="20.6640625" style="2" customWidth="1"/>
    <col min="7936" max="7936" width="26.5546875" style="2" customWidth="1"/>
    <col min="7937" max="7937" width="13.6640625" style="2" customWidth="1"/>
    <col min="7938" max="7938" width="22.5546875" style="2" customWidth="1"/>
    <col min="7939" max="7940" width="20.33203125" style="2" customWidth="1"/>
    <col min="7941" max="7941" width="21.6640625" style="2" customWidth="1"/>
    <col min="7942" max="7942" width="20.33203125" style="2" customWidth="1"/>
    <col min="7943" max="7943" width="15.109375" style="2" customWidth="1"/>
    <col min="7944" max="7944" width="21.88671875" style="2" customWidth="1"/>
    <col min="7945" max="7945" width="23.44140625" style="2" customWidth="1"/>
    <col min="7946" max="7946" width="1.33203125" style="2" customWidth="1"/>
    <col min="7947" max="7957" width="8.88671875" style="2"/>
    <col min="7958" max="7958" width="0.88671875" style="2" customWidth="1"/>
    <col min="7959" max="8187" width="8.88671875" style="2"/>
    <col min="8188" max="8188" width="74.6640625" style="2" customWidth="1"/>
    <col min="8189" max="8189" width="16.6640625" style="2" customWidth="1"/>
    <col min="8190" max="8190" width="16.33203125" style="2" customWidth="1"/>
    <col min="8191" max="8191" width="20.6640625" style="2" customWidth="1"/>
    <col min="8192" max="8192" width="26.5546875" style="2" customWidth="1"/>
    <col min="8193" max="8193" width="13.6640625" style="2" customWidth="1"/>
    <col min="8194" max="8194" width="22.5546875" style="2" customWidth="1"/>
    <col min="8195" max="8196" width="20.33203125" style="2" customWidth="1"/>
    <col min="8197" max="8197" width="21.6640625" style="2" customWidth="1"/>
    <col min="8198" max="8198" width="20.33203125" style="2" customWidth="1"/>
    <col min="8199" max="8199" width="15.109375" style="2" customWidth="1"/>
    <col min="8200" max="8200" width="21.88671875" style="2" customWidth="1"/>
    <col min="8201" max="8201" width="23.44140625" style="2" customWidth="1"/>
    <col min="8202" max="8202" width="1.33203125" style="2" customWidth="1"/>
    <col min="8203" max="8213" width="8.88671875" style="2"/>
    <col min="8214" max="8214" width="0.88671875" style="2" customWidth="1"/>
    <col min="8215" max="8443" width="8.88671875" style="2"/>
    <col min="8444" max="8444" width="74.6640625" style="2" customWidth="1"/>
    <col min="8445" max="8445" width="16.6640625" style="2" customWidth="1"/>
    <col min="8446" max="8446" width="16.33203125" style="2" customWidth="1"/>
    <col min="8447" max="8447" width="20.6640625" style="2" customWidth="1"/>
    <col min="8448" max="8448" width="26.5546875" style="2" customWidth="1"/>
    <col min="8449" max="8449" width="13.6640625" style="2" customWidth="1"/>
    <col min="8450" max="8450" width="22.5546875" style="2" customWidth="1"/>
    <col min="8451" max="8452" width="20.33203125" style="2" customWidth="1"/>
    <col min="8453" max="8453" width="21.6640625" style="2" customWidth="1"/>
    <col min="8454" max="8454" width="20.33203125" style="2" customWidth="1"/>
    <col min="8455" max="8455" width="15.109375" style="2" customWidth="1"/>
    <col min="8456" max="8456" width="21.88671875" style="2" customWidth="1"/>
    <col min="8457" max="8457" width="23.44140625" style="2" customWidth="1"/>
    <col min="8458" max="8458" width="1.33203125" style="2" customWidth="1"/>
    <col min="8459" max="8469" width="8.88671875" style="2"/>
    <col min="8470" max="8470" width="0.88671875" style="2" customWidth="1"/>
    <col min="8471" max="8699" width="8.88671875" style="2"/>
    <col min="8700" max="8700" width="74.6640625" style="2" customWidth="1"/>
    <col min="8701" max="8701" width="16.6640625" style="2" customWidth="1"/>
    <col min="8702" max="8702" width="16.33203125" style="2" customWidth="1"/>
    <col min="8703" max="8703" width="20.6640625" style="2" customWidth="1"/>
    <col min="8704" max="8704" width="26.5546875" style="2" customWidth="1"/>
    <col min="8705" max="8705" width="13.6640625" style="2" customWidth="1"/>
    <col min="8706" max="8706" width="22.5546875" style="2" customWidth="1"/>
    <col min="8707" max="8708" width="20.33203125" style="2" customWidth="1"/>
    <col min="8709" max="8709" width="21.6640625" style="2" customWidth="1"/>
    <col min="8710" max="8710" width="20.33203125" style="2" customWidth="1"/>
    <col min="8711" max="8711" width="15.109375" style="2" customWidth="1"/>
    <col min="8712" max="8712" width="21.88671875" style="2" customWidth="1"/>
    <col min="8713" max="8713" width="23.44140625" style="2" customWidth="1"/>
    <col min="8714" max="8714" width="1.33203125" style="2" customWidth="1"/>
    <col min="8715" max="8725" width="8.88671875" style="2"/>
    <col min="8726" max="8726" width="0.88671875" style="2" customWidth="1"/>
    <col min="8727" max="8955" width="8.88671875" style="2"/>
    <col min="8956" max="8956" width="74.6640625" style="2" customWidth="1"/>
    <col min="8957" max="8957" width="16.6640625" style="2" customWidth="1"/>
    <col min="8958" max="8958" width="16.33203125" style="2" customWidth="1"/>
    <col min="8959" max="8959" width="20.6640625" style="2" customWidth="1"/>
    <col min="8960" max="8960" width="26.5546875" style="2" customWidth="1"/>
    <col min="8961" max="8961" width="13.6640625" style="2" customWidth="1"/>
    <col min="8962" max="8962" width="22.5546875" style="2" customWidth="1"/>
    <col min="8963" max="8964" width="20.33203125" style="2" customWidth="1"/>
    <col min="8965" max="8965" width="21.6640625" style="2" customWidth="1"/>
    <col min="8966" max="8966" width="20.33203125" style="2" customWidth="1"/>
    <col min="8967" max="8967" width="15.109375" style="2" customWidth="1"/>
    <col min="8968" max="8968" width="21.88671875" style="2" customWidth="1"/>
    <col min="8969" max="8969" width="23.44140625" style="2" customWidth="1"/>
    <col min="8970" max="8970" width="1.33203125" style="2" customWidth="1"/>
    <col min="8971" max="8981" width="8.88671875" style="2"/>
    <col min="8982" max="8982" width="0.88671875" style="2" customWidth="1"/>
    <col min="8983" max="9211" width="8.88671875" style="2"/>
    <col min="9212" max="9212" width="74.6640625" style="2" customWidth="1"/>
    <col min="9213" max="9213" width="16.6640625" style="2" customWidth="1"/>
    <col min="9214" max="9214" width="16.33203125" style="2" customWidth="1"/>
    <col min="9215" max="9215" width="20.6640625" style="2" customWidth="1"/>
    <col min="9216" max="9216" width="26.5546875" style="2" customWidth="1"/>
    <col min="9217" max="9217" width="13.6640625" style="2" customWidth="1"/>
    <col min="9218" max="9218" width="22.5546875" style="2" customWidth="1"/>
    <col min="9219" max="9220" width="20.33203125" style="2" customWidth="1"/>
    <col min="9221" max="9221" width="21.6640625" style="2" customWidth="1"/>
    <col min="9222" max="9222" width="20.33203125" style="2" customWidth="1"/>
    <col min="9223" max="9223" width="15.109375" style="2" customWidth="1"/>
    <col min="9224" max="9224" width="21.88671875" style="2" customWidth="1"/>
    <col min="9225" max="9225" width="23.44140625" style="2" customWidth="1"/>
    <col min="9226" max="9226" width="1.33203125" style="2" customWidth="1"/>
    <col min="9227" max="9237" width="8.88671875" style="2"/>
    <col min="9238" max="9238" width="0.88671875" style="2" customWidth="1"/>
    <col min="9239" max="9467" width="8.88671875" style="2"/>
    <col min="9468" max="9468" width="74.6640625" style="2" customWidth="1"/>
    <col min="9469" max="9469" width="16.6640625" style="2" customWidth="1"/>
    <col min="9470" max="9470" width="16.33203125" style="2" customWidth="1"/>
    <col min="9471" max="9471" width="20.6640625" style="2" customWidth="1"/>
    <col min="9472" max="9472" width="26.5546875" style="2" customWidth="1"/>
    <col min="9473" max="9473" width="13.6640625" style="2" customWidth="1"/>
    <col min="9474" max="9474" width="22.5546875" style="2" customWidth="1"/>
    <col min="9475" max="9476" width="20.33203125" style="2" customWidth="1"/>
    <col min="9477" max="9477" width="21.6640625" style="2" customWidth="1"/>
    <col min="9478" max="9478" width="20.33203125" style="2" customWidth="1"/>
    <col min="9479" max="9479" width="15.109375" style="2" customWidth="1"/>
    <col min="9480" max="9480" width="21.88671875" style="2" customWidth="1"/>
    <col min="9481" max="9481" width="23.44140625" style="2" customWidth="1"/>
    <col min="9482" max="9482" width="1.33203125" style="2" customWidth="1"/>
    <col min="9483" max="9493" width="8.88671875" style="2"/>
    <col min="9494" max="9494" width="0.88671875" style="2" customWidth="1"/>
    <col min="9495" max="9723" width="8.88671875" style="2"/>
    <col min="9724" max="9724" width="74.6640625" style="2" customWidth="1"/>
    <col min="9725" max="9725" width="16.6640625" style="2" customWidth="1"/>
    <col min="9726" max="9726" width="16.33203125" style="2" customWidth="1"/>
    <col min="9727" max="9727" width="20.6640625" style="2" customWidth="1"/>
    <col min="9728" max="9728" width="26.5546875" style="2" customWidth="1"/>
    <col min="9729" max="9729" width="13.6640625" style="2" customWidth="1"/>
    <col min="9730" max="9730" width="22.5546875" style="2" customWidth="1"/>
    <col min="9731" max="9732" width="20.33203125" style="2" customWidth="1"/>
    <col min="9733" max="9733" width="21.6640625" style="2" customWidth="1"/>
    <col min="9734" max="9734" width="20.33203125" style="2" customWidth="1"/>
    <col min="9735" max="9735" width="15.109375" style="2" customWidth="1"/>
    <col min="9736" max="9736" width="21.88671875" style="2" customWidth="1"/>
    <col min="9737" max="9737" width="23.44140625" style="2" customWidth="1"/>
    <col min="9738" max="9738" width="1.33203125" style="2" customWidth="1"/>
    <col min="9739" max="9749" width="8.88671875" style="2"/>
    <col min="9750" max="9750" width="0.88671875" style="2" customWidth="1"/>
    <col min="9751" max="9979" width="8.88671875" style="2"/>
    <col min="9980" max="9980" width="74.6640625" style="2" customWidth="1"/>
    <col min="9981" max="9981" width="16.6640625" style="2" customWidth="1"/>
    <col min="9982" max="9982" width="16.33203125" style="2" customWidth="1"/>
    <col min="9983" max="9983" width="20.6640625" style="2" customWidth="1"/>
    <col min="9984" max="9984" width="26.5546875" style="2" customWidth="1"/>
    <col min="9985" max="9985" width="13.6640625" style="2" customWidth="1"/>
    <col min="9986" max="9986" width="22.5546875" style="2" customWidth="1"/>
    <col min="9987" max="9988" width="20.33203125" style="2" customWidth="1"/>
    <col min="9989" max="9989" width="21.6640625" style="2" customWidth="1"/>
    <col min="9990" max="9990" width="20.33203125" style="2" customWidth="1"/>
    <col min="9991" max="9991" width="15.109375" style="2" customWidth="1"/>
    <col min="9992" max="9992" width="21.88671875" style="2" customWidth="1"/>
    <col min="9993" max="9993" width="23.44140625" style="2" customWidth="1"/>
    <col min="9994" max="9994" width="1.33203125" style="2" customWidth="1"/>
    <col min="9995" max="10005" width="8.88671875" style="2"/>
    <col min="10006" max="10006" width="0.88671875" style="2" customWidth="1"/>
    <col min="10007" max="10235" width="8.88671875" style="2"/>
    <col min="10236" max="10236" width="74.6640625" style="2" customWidth="1"/>
    <col min="10237" max="10237" width="16.6640625" style="2" customWidth="1"/>
    <col min="10238" max="10238" width="16.33203125" style="2" customWidth="1"/>
    <col min="10239" max="10239" width="20.6640625" style="2" customWidth="1"/>
    <col min="10240" max="10240" width="26.5546875" style="2" customWidth="1"/>
    <col min="10241" max="10241" width="13.6640625" style="2" customWidth="1"/>
    <col min="10242" max="10242" width="22.5546875" style="2" customWidth="1"/>
    <col min="10243" max="10244" width="20.33203125" style="2" customWidth="1"/>
    <col min="10245" max="10245" width="21.6640625" style="2" customWidth="1"/>
    <col min="10246" max="10246" width="20.33203125" style="2" customWidth="1"/>
    <col min="10247" max="10247" width="15.109375" style="2" customWidth="1"/>
    <col min="10248" max="10248" width="21.88671875" style="2" customWidth="1"/>
    <col min="10249" max="10249" width="23.44140625" style="2" customWidth="1"/>
    <col min="10250" max="10250" width="1.33203125" style="2" customWidth="1"/>
    <col min="10251" max="10261" width="8.88671875" style="2"/>
    <col min="10262" max="10262" width="0.88671875" style="2" customWidth="1"/>
    <col min="10263" max="10491" width="8.88671875" style="2"/>
    <col min="10492" max="10492" width="74.6640625" style="2" customWidth="1"/>
    <col min="10493" max="10493" width="16.6640625" style="2" customWidth="1"/>
    <col min="10494" max="10494" width="16.33203125" style="2" customWidth="1"/>
    <col min="10495" max="10495" width="20.6640625" style="2" customWidth="1"/>
    <col min="10496" max="10496" width="26.5546875" style="2" customWidth="1"/>
    <col min="10497" max="10497" width="13.6640625" style="2" customWidth="1"/>
    <col min="10498" max="10498" width="22.5546875" style="2" customWidth="1"/>
    <col min="10499" max="10500" width="20.33203125" style="2" customWidth="1"/>
    <col min="10501" max="10501" width="21.6640625" style="2" customWidth="1"/>
    <col min="10502" max="10502" width="20.33203125" style="2" customWidth="1"/>
    <col min="10503" max="10503" width="15.109375" style="2" customWidth="1"/>
    <col min="10504" max="10504" width="21.88671875" style="2" customWidth="1"/>
    <col min="10505" max="10505" width="23.44140625" style="2" customWidth="1"/>
    <col min="10506" max="10506" width="1.33203125" style="2" customWidth="1"/>
    <col min="10507" max="10517" width="8.88671875" style="2"/>
    <col min="10518" max="10518" width="0.88671875" style="2" customWidth="1"/>
    <col min="10519" max="10747" width="8.88671875" style="2"/>
    <col min="10748" max="10748" width="74.6640625" style="2" customWidth="1"/>
    <col min="10749" max="10749" width="16.6640625" style="2" customWidth="1"/>
    <col min="10750" max="10750" width="16.33203125" style="2" customWidth="1"/>
    <col min="10751" max="10751" width="20.6640625" style="2" customWidth="1"/>
    <col min="10752" max="10752" width="26.5546875" style="2" customWidth="1"/>
    <col min="10753" max="10753" width="13.6640625" style="2" customWidth="1"/>
    <col min="10754" max="10754" width="22.5546875" style="2" customWidth="1"/>
    <col min="10755" max="10756" width="20.33203125" style="2" customWidth="1"/>
    <col min="10757" max="10757" width="21.6640625" style="2" customWidth="1"/>
    <col min="10758" max="10758" width="20.33203125" style="2" customWidth="1"/>
    <col min="10759" max="10759" width="15.109375" style="2" customWidth="1"/>
    <col min="10760" max="10760" width="21.88671875" style="2" customWidth="1"/>
    <col min="10761" max="10761" width="23.44140625" style="2" customWidth="1"/>
    <col min="10762" max="10762" width="1.33203125" style="2" customWidth="1"/>
    <col min="10763" max="10773" width="8.88671875" style="2"/>
    <col min="10774" max="10774" width="0.88671875" style="2" customWidth="1"/>
    <col min="10775" max="11003" width="8.88671875" style="2"/>
    <col min="11004" max="11004" width="74.6640625" style="2" customWidth="1"/>
    <col min="11005" max="11005" width="16.6640625" style="2" customWidth="1"/>
    <col min="11006" max="11006" width="16.33203125" style="2" customWidth="1"/>
    <col min="11007" max="11007" width="20.6640625" style="2" customWidth="1"/>
    <col min="11008" max="11008" width="26.5546875" style="2" customWidth="1"/>
    <col min="11009" max="11009" width="13.6640625" style="2" customWidth="1"/>
    <col min="11010" max="11010" width="22.5546875" style="2" customWidth="1"/>
    <col min="11011" max="11012" width="20.33203125" style="2" customWidth="1"/>
    <col min="11013" max="11013" width="21.6640625" style="2" customWidth="1"/>
    <col min="11014" max="11014" width="20.33203125" style="2" customWidth="1"/>
    <col min="11015" max="11015" width="15.109375" style="2" customWidth="1"/>
    <col min="11016" max="11016" width="21.88671875" style="2" customWidth="1"/>
    <col min="11017" max="11017" width="23.44140625" style="2" customWidth="1"/>
    <col min="11018" max="11018" width="1.33203125" style="2" customWidth="1"/>
    <col min="11019" max="11029" width="8.88671875" style="2"/>
    <col min="11030" max="11030" width="0.88671875" style="2" customWidth="1"/>
    <col min="11031" max="11259" width="8.88671875" style="2"/>
    <col min="11260" max="11260" width="74.6640625" style="2" customWidth="1"/>
    <col min="11261" max="11261" width="16.6640625" style="2" customWidth="1"/>
    <col min="11262" max="11262" width="16.33203125" style="2" customWidth="1"/>
    <col min="11263" max="11263" width="20.6640625" style="2" customWidth="1"/>
    <col min="11264" max="11264" width="26.5546875" style="2" customWidth="1"/>
    <col min="11265" max="11265" width="13.6640625" style="2" customWidth="1"/>
    <col min="11266" max="11266" width="22.5546875" style="2" customWidth="1"/>
    <col min="11267" max="11268" width="20.33203125" style="2" customWidth="1"/>
    <col min="11269" max="11269" width="21.6640625" style="2" customWidth="1"/>
    <col min="11270" max="11270" width="20.33203125" style="2" customWidth="1"/>
    <col min="11271" max="11271" width="15.109375" style="2" customWidth="1"/>
    <col min="11272" max="11272" width="21.88671875" style="2" customWidth="1"/>
    <col min="11273" max="11273" width="23.44140625" style="2" customWidth="1"/>
    <col min="11274" max="11274" width="1.33203125" style="2" customWidth="1"/>
    <col min="11275" max="11285" width="8.88671875" style="2"/>
    <col min="11286" max="11286" width="0.88671875" style="2" customWidth="1"/>
    <col min="11287" max="11515" width="8.88671875" style="2"/>
    <col min="11516" max="11516" width="74.6640625" style="2" customWidth="1"/>
    <col min="11517" max="11517" width="16.6640625" style="2" customWidth="1"/>
    <col min="11518" max="11518" width="16.33203125" style="2" customWidth="1"/>
    <col min="11519" max="11519" width="20.6640625" style="2" customWidth="1"/>
    <col min="11520" max="11520" width="26.5546875" style="2" customWidth="1"/>
    <col min="11521" max="11521" width="13.6640625" style="2" customWidth="1"/>
    <col min="11522" max="11522" width="22.5546875" style="2" customWidth="1"/>
    <col min="11523" max="11524" width="20.33203125" style="2" customWidth="1"/>
    <col min="11525" max="11525" width="21.6640625" style="2" customWidth="1"/>
    <col min="11526" max="11526" width="20.33203125" style="2" customWidth="1"/>
    <col min="11527" max="11527" width="15.109375" style="2" customWidth="1"/>
    <col min="11528" max="11528" width="21.88671875" style="2" customWidth="1"/>
    <col min="11529" max="11529" width="23.44140625" style="2" customWidth="1"/>
    <col min="11530" max="11530" width="1.33203125" style="2" customWidth="1"/>
    <col min="11531" max="11541" width="8.88671875" style="2"/>
    <col min="11542" max="11542" width="0.88671875" style="2" customWidth="1"/>
    <col min="11543" max="11771" width="8.88671875" style="2"/>
    <col min="11772" max="11772" width="74.6640625" style="2" customWidth="1"/>
    <col min="11773" max="11773" width="16.6640625" style="2" customWidth="1"/>
    <col min="11774" max="11774" width="16.33203125" style="2" customWidth="1"/>
    <col min="11775" max="11775" width="20.6640625" style="2" customWidth="1"/>
    <col min="11776" max="11776" width="26.5546875" style="2" customWidth="1"/>
    <col min="11777" max="11777" width="13.6640625" style="2" customWidth="1"/>
    <col min="11778" max="11778" width="22.5546875" style="2" customWidth="1"/>
    <col min="11779" max="11780" width="20.33203125" style="2" customWidth="1"/>
    <col min="11781" max="11781" width="21.6640625" style="2" customWidth="1"/>
    <col min="11782" max="11782" width="20.33203125" style="2" customWidth="1"/>
    <col min="11783" max="11783" width="15.109375" style="2" customWidth="1"/>
    <col min="11784" max="11784" width="21.88671875" style="2" customWidth="1"/>
    <col min="11785" max="11785" width="23.44140625" style="2" customWidth="1"/>
    <col min="11786" max="11786" width="1.33203125" style="2" customWidth="1"/>
    <col min="11787" max="11797" width="8.88671875" style="2"/>
    <col min="11798" max="11798" width="0.88671875" style="2" customWidth="1"/>
    <col min="11799" max="12027" width="8.88671875" style="2"/>
    <col min="12028" max="12028" width="74.6640625" style="2" customWidth="1"/>
    <col min="12029" max="12029" width="16.6640625" style="2" customWidth="1"/>
    <col min="12030" max="12030" width="16.33203125" style="2" customWidth="1"/>
    <col min="12031" max="12031" width="20.6640625" style="2" customWidth="1"/>
    <col min="12032" max="12032" width="26.5546875" style="2" customWidth="1"/>
    <col min="12033" max="12033" width="13.6640625" style="2" customWidth="1"/>
    <col min="12034" max="12034" width="22.5546875" style="2" customWidth="1"/>
    <col min="12035" max="12036" width="20.33203125" style="2" customWidth="1"/>
    <col min="12037" max="12037" width="21.6640625" style="2" customWidth="1"/>
    <col min="12038" max="12038" width="20.33203125" style="2" customWidth="1"/>
    <col min="12039" max="12039" width="15.109375" style="2" customWidth="1"/>
    <col min="12040" max="12040" width="21.88671875" style="2" customWidth="1"/>
    <col min="12041" max="12041" width="23.44140625" style="2" customWidth="1"/>
    <col min="12042" max="12042" width="1.33203125" style="2" customWidth="1"/>
    <col min="12043" max="12053" width="8.88671875" style="2"/>
    <col min="12054" max="12054" width="0.88671875" style="2" customWidth="1"/>
    <col min="12055" max="12283" width="8.88671875" style="2"/>
    <col min="12284" max="12284" width="74.6640625" style="2" customWidth="1"/>
    <col min="12285" max="12285" width="16.6640625" style="2" customWidth="1"/>
    <col min="12286" max="12286" width="16.33203125" style="2" customWidth="1"/>
    <col min="12287" max="12287" width="20.6640625" style="2" customWidth="1"/>
    <col min="12288" max="12288" width="26.5546875" style="2" customWidth="1"/>
    <col min="12289" max="12289" width="13.6640625" style="2" customWidth="1"/>
    <col min="12290" max="12290" width="22.5546875" style="2" customWidth="1"/>
    <col min="12291" max="12292" width="20.33203125" style="2" customWidth="1"/>
    <col min="12293" max="12293" width="21.6640625" style="2" customWidth="1"/>
    <col min="12294" max="12294" width="20.33203125" style="2" customWidth="1"/>
    <col min="12295" max="12295" width="15.109375" style="2" customWidth="1"/>
    <col min="12296" max="12296" width="21.88671875" style="2" customWidth="1"/>
    <col min="12297" max="12297" width="23.44140625" style="2" customWidth="1"/>
    <col min="12298" max="12298" width="1.33203125" style="2" customWidth="1"/>
    <col min="12299" max="12309" width="8.88671875" style="2"/>
    <col min="12310" max="12310" width="0.88671875" style="2" customWidth="1"/>
    <col min="12311" max="12539" width="8.88671875" style="2"/>
    <col min="12540" max="12540" width="74.6640625" style="2" customWidth="1"/>
    <col min="12541" max="12541" width="16.6640625" style="2" customWidth="1"/>
    <col min="12542" max="12542" width="16.33203125" style="2" customWidth="1"/>
    <col min="12543" max="12543" width="20.6640625" style="2" customWidth="1"/>
    <col min="12544" max="12544" width="26.5546875" style="2" customWidth="1"/>
    <col min="12545" max="12545" width="13.6640625" style="2" customWidth="1"/>
    <col min="12546" max="12546" width="22.5546875" style="2" customWidth="1"/>
    <col min="12547" max="12548" width="20.33203125" style="2" customWidth="1"/>
    <col min="12549" max="12549" width="21.6640625" style="2" customWidth="1"/>
    <col min="12550" max="12550" width="20.33203125" style="2" customWidth="1"/>
    <col min="12551" max="12551" width="15.109375" style="2" customWidth="1"/>
    <col min="12552" max="12552" width="21.88671875" style="2" customWidth="1"/>
    <col min="12553" max="12553" width="23.44140625" style="2" customWidth="1"/>
    <col min="12554" max="12554" width="1.33203125" style="2" customWidth="1"/>
    <col min="12555" max="12565" width="8.88671875" style="2"/>
    <col min="12566" max="12566" width="0.88671875" style="2" customWidth="1"/>
    <col min="12567" max="12795" width="8.88671875" style="2"/>
    <col min="12796" max="12796" width="74.6640625" style="2" customWidth="1"/>
    <col min="12797" max="12797" width="16.6640625" style="2" customWidth="1"/>
    <col min="12798" max="12798" width="16.33203125" style="2" customWidth="1"/>
    <col min="12799" max="12799" width="20.6640625" style="2" customWidth="1"/>
    <col min="12800" max="12800" width="26.5546875" style="2" customWidth="1"/>
    <col min="12801" max="12801" width="13.6640625" style="2" customWidth="1"/>
    <col min="12802" max="12802" width="22.5546875" style="2" customWidth="1"/>
    <col min="12803" max="12804" width="20.33203125" style="2" customWidth="1"/>
    <col min="12805" max="12805" width="21.6640625" style="2" customWidth="1"/>
    <col min="12806" max="12806" width="20.33203125" style="2" customWidth="1"/>
    <col min="12807" max="12807" width="15.109375" style="2" customWidth="1"/>
    <col min="12808" max="12808" width="21.88671875" style="2" customWidth="1"/>
    <col min="12809" max="12809" width="23.44140625" style="2" customWidth="1"/>
    <col min="12810" max="12810" width="1.33203125" style="2" customWidth="1"/>
    <col min="12811" max="12821" width="8.88671875" style="2"/>
    <col min="12822" max="12822" width="0.88671875" style="2" customWidth="1"/>
    <col min="12823" max="13051" width="8.88671875" style="2"/>
    <col min="13052" max="13052" width="74.6640625" style="2" customWidth="1"/>
    <col min="13053" max="13053" width="16.6640625" style="2" customWidth="1"/>
    <col min="13054" max="13054" width="16.33203125" style="2" customWidth="1"/>
    <col min="13055" max="13055" width="20.6640625" style="2" customWidth="1"/>
    <col min="13056" max="13056" width="26.5546875" style="2" customWidth="1"/>
    <col min="13057" max="13057" width="13.6640625" style="2" customWidth="1"/>
    <col min="13058" max="13058" width="22.5546875" style="2" customWidth="1"/>
    <col min="13059" max="13060" width="20.33203125" style="2" customWidth="1"/>
    <col min="13061" max="13061" width="21.6640625" style="2" customWidth="1"/>
    <col min="13062" max="13062" width="20.33203125" style="2" customWidth="1"/>
    <col min="13063" max="13063" width="15.109375" style="2" customWidth="1"/>
    <col min="13064" max="13064" width="21.88671875" style="2" customWidth="1"/>
    <col min="13065" max="13065" width="23.44140625" style="2" customWidth="1"/>
    <col min="13066" max="13066" width="1.33203125" style="2" customWidth="1"/>
    <col min="13067" max="13077" width="8.88671875" style="2"/>
    <col min="13078" max="13078" width="0.88671875" style="2" customWidth="1"/>
    <col min="13079" max="13307" width="8.88671875" style="2"/>
    <col min="13308" max="13308" width="74.6640625" style="2" customWidth="1"/>
    <col min="13309" max="13309" width="16.6640625" style="2" customWidth="1"/>
    <col min="13310" max="13310" width="16.33203125" style="2" customWidth="1"/>
    <col min="13311" max="13311" width="20.6640625" style="2" customWidth="1"/>
    <col min="13312" max="13312" width="26.5546875" style="2" customWidth="1"/>
    <col min="13313" max="13313" width="13.6640625" style="2" customWidth="1"/>
    <col min="13314" max="13314" width="22.5546875" style="2" customWidth="1"/>
    <col min="13315" max="13316" width="20.33203125" style="2" customWidth="1"/>
    <col min="13317" max="13317" width="21.6640625" style="2" customWidth="1"/>
    <col min="13318" max="13318" width="20.33203125" style="2" customWidth="1"/>
    <col min="13319" max="13319" width="15.109375" style="2" customWidth="1"/>
    <col min="13320" max="13320" width="21.88671875" style="2" customWidth="1"/>
    <col min="13321" max="13321" width="23.44140625" style="2" customWidth="1"/>
    <col min="13322" max="13322" width="1.33203125" style="2" customWidth="1"/>
    <col min="13323" max="13333" width="8.88671875" style="2"/>
    <col min="13334" max="13334" width="0.88671875" style="2" customWidth="1"/>
    <col min="13335" max="13563" width="8.88671875" style="2"/>
    <col min="13564" max="13564" width="74.6640625" style="2" customWidth="1"/>
    <col min="13565" max="13565" width="16.6640625" style="2" customWidth="1"/>
    <col min="13566" max="13566" width="16.33203125" style="2" customWidth="1"/>
    <col min="13567" max="13567" width="20.6640625" style="2" customWidth="1"/>
    <col min="13568" max="13568" width="26.5546875" style="2" customWidth="1"/>
    <col min="13569" max="13569" width="13.6640625" style="2" customWidth="1"/>
    <col min="13570" max="13570" width="22.5546875" style="2" customWidth="1"/>
    <col min="13571" max="13572" width="20.33203125" style="2" customWidth="1"/>
    <col min="13573" max="13573" width="21.6640625" style="2" customWidth="1"/>
    <col min="13574" max="13574" width="20.33203125" style="2" customWidth="1"/>
    <col min="13575" max="13575" width="15.109375" style="2" customWidth="1"/>
    <col min="13576" max="13576" width="21.88671875" style="2" customWidth="1"/>
    <col min="13577" max="13577" width="23.44140625" style="2" customWidth="1"/>
    <col min="13578" max="13578" width="1.33203125" style="2" customWidth="1"/>
    <col min="13579" max="13589" width="8.88671875" style="2"/>
    <col min="13590" max="13590" width="0.88671875" style="2" customWidth="1"/>
    <col min="13591" max="13819" width="8.88671875" style="2"/>
    <col min="13820" max="13820" width="74.6640625" style="2" customWidth="1"/>
    <col min="13821" max="13821" width="16.6640625" style="2" customWidth="1"/>
    <col min="13822" max="13822" width="16.33203125" style="2" customWidth="1"/>
    <col min="13823" max="13823" width="20.6640625" style="2" customWidth="1"/>
    <col min="13824" max="13824" width="26.5546875" style="2" customWidth="1"/>
    <col min="13825" max="13825" width="13.6640625" style="2" customWidth="1"/>
    <col min="13826" max="13826" width="22.5546875" style="2" customWidth="1"/>
    <col min="13827" max="13828" width="20.33203125" style="2" customWidth="1"/>
    <col min="13829" max="13829" width="21.6640625" style="2" customWidth="1"/>
    <col min="13830" max="13830" width="20.33203125" style="2" customWidth="1"/>
    <col min="13831" max="13831" width="15.109375" style="2" customWidth="1"/>
    <col min="13832" max="13832" width="21.88671875" style="2" customWidth="1"/>
    <col min="13833" max="13833" width="23.44140625" style="2" customWidth="1"/>
    <col min="13834" max="13834" width="1.33203125" style="2" customWidth="1"/>
    <col min="13835" max="13845" width="8.88671875" style="2"/>
    <col min="13846" max="13846" width="0.88671875" style="2" customWidth="1"/>
    <col min="13847" max="14075" width="8.88671875" style="2"/>
    <col min="14076" max="14076" width="74.6640625" style="2" customWidth="1"/>
    <col min="14077" max="14077" width="16.6640625" style="2" customWidth="1"/>
    <col min="14078" max="14078" width="16.33203125" style="2" customWidth="1"/>
    <col min="14079" max="14079" width="20.6640625" style="2" customWidth="1"/>
    <col min="14080" max="14080" width="26.5546875" style="2" customWidth="1"/>
    <col min="14081" max="14081" width="13.6640625" style="2" customWidth="1"/>
    <col min="14082" max="14082" width="22.5546875" style="2" customWidth="1"/>
    <col min="14083" max="14084" width="20.33203125" style="2" customWidth="1"/>
    <col min="14085" max="14085" width="21.6640625" style="2" customWidth="1"/>
    <col min="14086" max="14086" width="20.33203125" style="2" customWidth="1"/>
    <col min="14087" max="14087" width="15.109375" style="2" customWidth="1"/>
    <col min="14088" max="14088" width="21.88671875" style="2" customWidth="1"/>
    <col min="14089" max="14089" width="23.44140625" style="2" customWidth="1"/>
    <col min="14090" max="14090" width="1.33203125" style="2" customWidth="1"/>
    <col min="14091" max="14101" width="8.88671875" style="2"/>
    <col min="14102" max="14102" width="0.88671875" style="2" customWidth="1"/>
    <col min="14103" max="14331" width="8.88671875" style="2"/>
    <col min="14332" max="14332" width="74.6640625" style="2" customWidth="1"/>
    <col min="14333" max="14333" width="16.6640625" style="2" customWidth="1"/>
    <col min="14334" max="14334" width="16.33203125" style="2" customWidth="1"/>
    <col min="14335" max="14335" width="20.6640625" style="2" customWidth="1"/>
    <col min="14336" max="14336" width="26.5546875" style="2" customWidth="1"/>
    <col min="14337" max="14337" width="13.6640625" style="2" customWidth="1"/>
    <col min="14338" max="14338" width="22.5546875" style="2" customWidth="1"/>
    <col min="14339" max="14340" width="20.33203125" style="2" customWidth="1"/>
    <col min="14341" max="14341" width="21.6640625" style="2" customWidth="1"/>
    <col min="14342" max="14342" width="20.33203125" style="2" customWidth="1"/>
    <col min="14343" max="14343" width="15.109375" style="2" customWidth="1"/>
    <col min="14344" max="14344" width="21.88671875" style="2" customWidth="1"/>
    <col min="14345" max="14345" width="23.44140625" style="2" customWidth="1"/>
    <col min="14346" max="14346" width="1.33203125" style="2" customWidth="1"/>
    <col min="14347" max="14357" width="8.88671875" style="2"/>
    <col min="14358" max="14358" width="0.88671875" style="2" customWidth="1"/>
    <col min="14359" max="14587" width="8.88671875" style="2"/>
    <col min="14588" max="14588" width="74.6640625" style="2" customWidth="1"/>
    <col min="14589" max="14589" width="16.6640625" style="2" customWidth="1"/>
    <col min="14590" max="14590" width="16.33203125" style="2" customWidth="1"/>
    <col min="14591" max="14591" width="20.6640625" style="2" customWidth="1"/>
    <col min="14592" max="14592" width="26.5546875" style="2" customWidth="1"/>
    <col min="14593" max="14593" width="13.6640625" style="2" customWidth="1"/>
    <col min="14594" max="14594" width="22.5546875" style="2" customWidth="1"/>
    <col min="14595" max="14596" width="20.33203125" style="2" customWidth="1"/>
    <col min="14597" max="14597" width="21.6640625" style="2" customWidth="1"/>
    <col min="14598" max="14598" width="20.33203125" style="2" customWidth="1"/>
    <col min="14599" max="14599" width="15.109375" style="2" customWidth="1"/>
    <col min="14600" max="14600" width="21.88671875" style="2" customWidth="1"/>
    <col min="14601" max="14601" width="23.44140625" style="2" customWidth="1"/>
    <col min="14602" max="14602" width="1.33203125" style="2" customWidth="1"/>
    <col min="14603" max="14613" width="8.88671875" style="2"/>
    <col min="14614" max="14614" width="0.88671875" style="2" customWidth="1"/>
    <col min="14615" max="14843" width="8.88671875" style="2"/>
    <col min="14844" max="14844" width="74.6640625" style="2" customWidth="1"/>
    <col min="14845" max="14845" width="16.6640625" style="2" customWidth="1"/>
    <col min="14846" max="14846" width="16.33203125" style="2" customWidth="1"/>
    <col min="14847" max="14847" width="20.6640625" style="2" customWidth="1"/>
    <col min="14848" max="14848" width="26.5546875" style="2" customWidth="1"/>
    <col min="14849" max="14849" width="13.6640625" style="2" customWidth="1"/>
    <col min="14850" max="14850" width="22.5546875" style="2" customWidth="1"/>
    <col min="14851" max="14852" width="20.33203125" style="2" customWidth="1"/>
    <col min="14853" max="14853" width="21.6640625" style="2" customWidth="1"/>
    <col min="14854" max="14854" width="20.33203125" style="2" customWidth="1"/>
    <col min="14855" max="14855" width="15.109375" style="2" customWidth="1"/>
    <col min="14856" max="14856" width="21.88671875" style="2" customWidth="1"/>
    <col min="14857" max="14857" width="23.44140625" style="2" customWidth="1"/>
    <col min="14858" max="14858" width="1.33203125" style="2" customWidth="1"/>
    <col min="14859" max="14869" width="8.88671875" style="2"/>
    <col min="14870" max="14870" width="0.88671875" style="2" customWidth="1"/>
    <col min="14871" max="15099" width="8.88671875" style="2"/>
    <col min="15100" max="15100" width="74.6640625" style="2" customWidth="1"/>
    <col min="15101" max="15101" width="16.6640625" style="2" customWidth="1"/>
    <col min="15102" max="15102" width="16.33203125" style="2" customWidth="1"/>
    <col min="15103" max="15103" width="20.6640625" style="2" customWidth="1"/>
    <col min="15104" max="15104" width="26.5546875" style="2" customWidth="1"/>
    <col min="15105" max="15105" width="13.6640625" style="2" customWidth="1"/>
    <col min="15106" max="15106" width="22.5546875" style="2" customWidth="1"/>
    <col min="15107" max="15108" width="20.33203125" style="2" customWidth="1"/>
    <col min="15109" max="15109" width="21.6640625" style="2" customWidth="1"/>
    <col min="15110" max="15110" width="20.33203125" style="2" customWidth="1"/>
    <col min="15111" max="15111" width="15.109375" style="2" customWidth="1"/>
    <col min="15112" max="15112" width="21.88671875" style="2" customWidth="1"/>
    <col min="15113" max="15113" width="23.44140625" style="2" customWidth="1"/>
    <col min="15114" max="15114" width="1.33203125" style="2" customWidth="1"/>
    <col min="15115" max="15125" width="8.88671875" style="2"/>
    <col min="15126" max="15126" width="0.88671875" style="2" customWidth="1"/>
    <col min="15127" max="15355" width="8.88671875" style="2"/>
    <col min="15356" max="15356" width="74.6640625" style="2" customWidth="1"/>
    <col min="15357" max="15357" width="16.6640625" style="2" customWidth="1"/>
    <col min="15358" max="15358" width="16.33203125" style="2" customWidth="1"/>
    <col min="15359" max="15359" width="20.6640625" style="2" customWidth="1"/>
    <col min="15360" max="15360" width="26.5546875" style="2" customWidth="1"/>
    <col min="15361" max="15361" width="13.6640625" style="2" customWidth="1"/>
    <col min="15362" max="15362" width="22.5546875" style="2" customWidth="1"/>
    <col min="15363" max="15364" width="20.33203125" style="2" customWidth="1"/>
    <col min="15365" max="15365" width="21.6640625" style="2" customWidth="1"/>
    <col min="15366" max="15366" width="20.33203125" style="2" customWidth="1"/>
    <col min="15367" max="15367" width="15.109375" style="2" customWidth="1"/>
    <col min="15368" max="15368" width="21.88671875" style="2" customWidth="1"/>
    <col min="15369" max="15369" width="23.44140625" style="2" customWidth="1"/>
    <col min="15370" max="15370" width="1.33203125" style="2" customWidth="1"/>
    <col min="15371" max="15381" width="8.88671875" style="2"/>
    <col min="15382" max="15382" width="0.88671875" style="2" customWidth="1"/>
    <col min="15383" max="15611" width="8.88671875" style="2"/>
    <col min="15612" max="15612" width="74.6640625" style="2" customWidth="1"/>
    <col min="15613" max="15613" width="16.6640625" style="2" customWidth="1"/>
    <col min="15614" max="15614" width="16.33203125" style="2" customWidth="1"/>
    <col min="15615" max="15615" width="20.6640625" style="2" customWidth="1"/>
    <col min="15616" max="15616" width="26.5546875" style="2" customWidth="1"/>
    <col min="15617" max="15617" width="13.6640625" style="2" customWidth="1"/>
    <col min="15618" max="15618" width="22.5546875" style="2" customWidth="1"/>
    <col min="15619" max="15620" width="20.33203125" style="2" customWidth="1"/>
    <col min="15621" max="15621" width="21.6640625" style="2" customWidth="1"/>
    <col min="15622" max="15622" width="20.33203125" style="2" customWidth="1"/>
    <col min="15623" max="15623" width="15.109375" style="2" customWidth="1"/>
    <col min="15624" max="15624" width="21.88671875" style="2" customWidth="1"/>
    <col min="15625" max="15625" width="23.44140625" style="2" customWidth="1"/>
    <col min="15626" max="15626" width="1.33203125" style="2" customWidth="1"/>
    <col min="15627" max="15637" width="8.88671875" style="2"/>
    <col min="15638" max="15638" width="0.88671875" style="2" customWidth="1"/>
    <col min="15639" max="15867" width="8.88671875" style="2"/>
    <col min="15868" max="15868" width="74.6640625" style="2" customWidth="1"/>
    <col min="15869" max="15869" width="16.6640625" style="2" customWidth="1"/>
    <col min="15870" max="15870" width="16.33203125" style="2" customWidth="1"/>
    <col min="15871" max="15871" width="20.6640625" style="2" customWidth="1"/>
    <col min="15872" max="15872" width="26.5546875" style="2" customWidth="1"/>
    <col min="15873" max="15873" width="13.6640625" style="2" customWidth="1"/>
    <col min="15874" max="15874" width="22.5546875" style="2" customWidth="1"/>
    <col min="15875" max="15876" width="20.33203125" style="2" customWidth="1"/>
    <col min="15877" max="15877" width="21.6640625" style="2" customWidth="1"/>
    <col min="15878" max="15878" width="20.33203125" style="2" customWidth="1"/>
    <col min="15879" max="15879" width="15.109375" style="2" customWidth="1"/>
    <col min="15880" max="15880" width="21.88671875" style="2" customWidth="1"/>
    <col min="15881" max="15881" width="23.44140625" style="2" customWidth="1"/>
    <col min="15882" max="15882" width="1.33203125" style="2" customWidth="1"/>
    <col min="15883" max="15893" width="8.88671875" style="2"/>
    <col min="15894" max="15894" width="0.88671875" style="2" customWidth="1"/>
    <col min="15895" max="16123" width="8.88671875" style="2"/>
    <col min="16124" max="16124" width="74.6640625" style="2" customWidth="1"/>
    <col min="16125" max="16125" width="16.6640625" style="2" customWidth="1"/>
    <col min="16126" max="16126" width="16.33203125" style="2" customWidth="1"/>
    <col min="16127" max="16127" width="20.6640625" style="2" customWidth="1"/>
    <col min="16128" max="16128" width="26.5546875" style="2" customWidth="1"/>
    <col min="16129" max="16129" width="13.6640625" style="2" customWidth="1"/>
    <col min="16130" max="16130" width="22.5546875" style="2" customWidth="1"/>
    <col min="16131" max="16132" width="20.33203125" style="2" customWidth="1"/>
    <col min="16133" max="16133" width="21.6640625" style="2" customWidth="1"/>
    <col min="16134" max="16134" width="20.33203125" style="2" customWidth="1"/>
    <col min="16135" max="16135" width="15.109375" style="2" customWidth="1"/>
    <col min="16136" max="16136" width="21.88671875" style="2" customWidth="1"/>
    <col min="16137" max="16137" width="23.44140625" style="2" customWidth="1"/>
    <col min="16138" max="16138" width="1.33203125" style="2" customWidth="1"/>
    <col min="16139" max="16149" width="8.88671875" style="2"/>
    <col min="16150" max="16150" width="0.88671875" style="2" customWidth="1"/>
    <col min="16151" max="16373" width="8.88671875" style="2"/>
    <col min="16374" max="16382" width="8.88671875" style="2" customWidth="1"/>
    <col min="16383" max="16384" width="8.88671875" style="2"/>
  </cols>
  <sheetData>
    <row r="1" spans="1:46" ht="57" customHeight="1" thickBot="1">
      <c r="K1" s="1"/>
      <c r="L1" s="1"/>
      <c r="M1" s="1"/>
      <c r="N1" s="1"/>
      <c r="O1" s="8"/>
      <c r="P1" s="1"/>
    </row>
    <row r="2" spans="1:46" ht="26.4" customHeight="1">
      <c r="K2" s="132" t="s">
        <v>409</v>
      </c>
      <c r="L2" s="80" t="s">
        <v>0</v>
      </c>
      <c r="M2" s="134" t="s">
        <v>276</v>
      </c>
      <c r="N2" s="135"/>
      <c r="O2" s="136"/>
      <c r="P2" s="1"/>
      <c r="S2" s="3"/>
    </row>
    <row r="3" spans="1:46" ht="26.4" customHeight="1">
      <c r="K3" s="133"/>
      <c r="L3" s="81" t="s">
        <v>1</v>
      </c>
      <c r="M3" s="82" t="s">
        <v>12</v>
      </c>
      <c r="N3" s="83" t="s">
        <v>2</v>
      </c>
      <c r="O3" s="84" t="s">
        <v>17</v>
      </c>
      <c r="P3" s="1"/>
    </row>
    <row r="4" spans="1:46" ht="28.2">
      <c r="K4" s="137" t="s">
        <v>3</v>
      </c>
      <c r="L4" s="138"/>
      <c r="M4" s="138"/>
      <c r="N4" s="138"/>
      <c r="O4" s="139"/>
      <c r="P4" s="1"/>
    </row>
    <row r="5" spans="1:46" ht="27" customHeight="1">
      <c r="K5" s="13"/>
      <c r="L5" s="14"/>
      <c r="M5" s="15"/>
      <c r="N5" s="16"/>
      <c r="O5" s="17">
        <f>M5*N5</f>
        <v>0</v>
      </c>
      <c r="P5" s="1"/>
    </row>
    <row r="6" spans="1:46" ht="27" customHeight="1">
      <c r="K6" s="18"/>
      <c r="L6" s="14"/>
      <c r="M6" s="19"/>
      <c r="N6" s="20"/>
      <c r="O6" s="17">
        <f t="shared" ref="O6:O7" si="0">N6*M6</f>
        <v>0</v>
      </c>
      <c r="P6" s="1"/>
    </row>
    <row r="7" spans="1:46" ht="27" customHeight="1">
      <c r="K7" s="21"/>
      <c r="L7" s="22"/>
      <c r="M7" s="19"/>
      <c r="N7" s="23"/>
      <c r="O7" s="17">
        <f t="shared" si="0"/>
        <v>0</v>
      </c>
      <c r="P7" s="1"/>
    </row>
    <row r="8" spans="1:46" s="4" customFormat="1" ht="27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4" t="s">
        <v>4</v>
      </c>
      <c r="L8" s="25"/>
      <c r="M8" s="26"/>
      <c r="N8" s="26"/>
      <c r="O8" s="27">
        <f>SUM(O5:O7)</f>
        <v>0</v>
      </c>
      <c r="P8" s="1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28.2">
      <c r="K9" s="140" t="s">
        <v>5</v>
      </c>
      <c r="L9" s="141"/>
      <c r="M9" s="141"/>
      <c r="N9" s="141"/>
      <c r="O9" s="142"/>
      <c r="P9" s="1"/>
    </row>
    <row r="10" spans="1:46" ht="27" customHeight="1">
      <c r="K10" s="87" t="s">
        <v>22</v>
      </c>
      <c r="L10" s="29"/>
      <c r="M10" s="85"/>
      <c r="N10" s="31"/>
      <c r="O10" s="32">
        <f>N10*M10</f>
        <v>0</v>
      </c>
      <c r="P10" s="1"/>
    </row>
    <row r="11" spans="1:46" ht="27" customHeight="1">
      <c r="K11" s="87" t="s">
        <v>23</v>
      </c>
      <c r="L11" s="33"/>
      <c r="M11" s="145" t="s">
        <v>272</v>
      </c>
      <c r="N11" s="146"/>
      <c r="O11" s="147"/>
      <c r="P11" s="1"/>
    </row>
    <row r="12" spans="1:46" ht="27" customHeight="1">
      <c r="K12" s="28"/>
      <c r="L12" s="29"/>
      <c r="M12" s="34"/>
      <c r="N12" s="35"/>
      <c r="O12" s="36">
        <f>M12*N12</f>
        <v>0</v>
      </c>
      <c r="P12" s="1"/>
    </row>
    <row r="13" spans="1:46" ht="27.6">
      <c r="K13" s="86"/>
      <c r="L13" s="29"/>
      <c r="M13" s="34"/>
      <c r="N13" s="35"/>
      <c r="O13" s="36">
        <f>M13*N13</f>
        <v>0</v>
      </c>
      <c r="P13" s="1"/>
    </row>
    <row r="14" spans="1:46" ht="27" customHeight="1">
      <c r="K14" s="37"/>
      <c r="L14" s="29"/>
      <c r="M14" s="30"/>
      <c r="N14" s="38"/>
      <c r="O14" s="36">
        <f t="shared" ref="O14:O18" si="1">M14*N14</f>
        <v>0</v>
      </c>
      <c r="P14" s="1"/>
    </row>
    <row r="15" spans="1:46" ht="27" customHeight="1">
      <c r="K15" s="37"/>
      <c r="L15" s="29"/>
      <c r="M15" s="39"/>
      <c r="N15" s="38"/>
      <c r="O15" s="36">
        <f t="shared" si="1"/>
        <v>0</v>
      </c>
      <c r="P15" s="1"/>
    </row>
    <row r="16" spans="1:46" ht="27.6">
      <c r="K16" s="86"/>
      <c r="L16" s="29"/>
      <c r="M16" s="30"/>
      <c r="N16" s="38"/>
      <c r="O16" s="36">
        <f t="shared" si="1"/>
        <v>0</v>
      </c>
      <c r="P16" s="1"/>
    </row>
    <row r="17" spans="11:25" ht="27" customHeight="1">
      <c r="K17" s="37"/>
      <c r="L17" s="29"/>
      <c r="M17" s="30"/>
      <c r="N17" s="38"/>
      <c r="O17" s="36">
        <f t="shared" si="1"/>
        <v>0</v>
      </c>
      <c r="P17" s="1"/>
      <c r="Y17" s="2" t="s">
        <v>18</v>
      </c>
    </row>
    <row r="18" spans="11:25" ht="27" customHeight="1">
      <c r="K18" s="37"/>
      <c r="L18" s="29"/>
      <c r="M18" s="30"/>
      <c r="N18" s="38"/>
      <c r="O18" s="36">
        <f t="shared" si="1"/>
        <v>0</v>
      </c>
      <c r="P18" s="1"/>
    </row>
    <row r="19" spans="11:25" ht="27" customHeight="1">
      <c r="K19" s="87" t="s">
        <v>351</v>
      </c>
      <c r="L19" s="29"/>
      <c r="M19" s="40"/>
      <c r="N19" s="41"/>
      <c r="O19" s="36"/>
      <c r="P19" s="1"/>
    </row>
    <row r="20" spans="11:25" ht="27.6">
      <c r="K20" s="86"/>
      <c r="L20" s="29"/>
      <c r="M20" s="40"/>
      <c r="N20" s="41"/>
      <c r="O20" s="36">
        <f>M20*N20</f>
        <v>0</v>
      </c>
      <c r="P20" s="1"/>
    </row>
    <row r="21" spans="11:25" ht="27" customHeight="1">
      <c r="K21" s="28"/>
      <c r="L21" s="29"/>
      <c r="M21" s="40"/>
      <c r="N21" s="41"/>
      <c r="O21" s="36">
        <f>M21*N21</f>
        <v>0</v>
      </c>
      <c r="P21" s="1"/>
    </row>
    <row r="22" spans="11:25" ht="30" customHeight="1">
      <c r="K22" s="28"/>
      <c r="L22" s="29"/>
      <c r="M22" s="42"/>
      <c r="N22" s="43"/>
      <c r="O22" s="36">
        <f t="shared" ref="O22:O23" si="2">M22*N22</f>
        <v>0</v>
      </c>
      <c r="P22" s="1"/>
    </row>
    <row r="23" spans="11:25" ht="30" customHeight="1">
      <c r="K23" s="28"/>
      <c r="L23" s="29"/>
      <c r="M23" s="44"/>
      <c r="N23" s="43"/>
      <c r="O23" s="36">
        <f t="shared" si="2"/>
        <v>0</v>
      </c>
      <c r="P23" s="1"/>
    </row>
    <row r="24" spans="11:25" ht="30" customHeight="1">
      <c r="K24" s="86"/>
      <c r="L24" s="29"/>
      <c r="M24" s="45"/>
      <c r="N24" s="38"/>
      <c r="O24" s="36">
        <f>M24*N24</f>
        <v>0</v>
      </c>
      <c r="P24" s="1"/>
    </row>
    <row r="25" spans="11:25" ht="27" customHeight="1">
      <c r="K25" s="28"/>
      <c r="L25" s="29"/>
      <c r="M25" s="42"/>
      <c r="N25" s="41"/>
      <c r="O25" s="36">
        <f>M25*N25</f>
        <v>0</v>
      </c>
      <c r="P25" s="1"/>
    </row>
    <row r="26" spans="11:25" ht="28.5" customHeight="1">
      <c r="K26" s="28"/>
      <c r="L26" s="29"/>
      <c r="M26" s="46"/>
      <c r="N26" s="38"/>
      <c r="O26" s="36">
        <f t="shared" ref="O26:O31" si="3">M26*N26</f>
        <v>0</v>
      </c>
      <c r="P26" s="1"/>
    </row>
    <row r="27" spans="11:25" ht="27" customHeight="1">
      <c r="K27" s="28"/>
      <c r="L27" s="29"/>
      <c r="M27" s="46"/>
      <c r="N27" s="38"/>
      <c r="O27" s="36">
        <f t="shared" si="3"/>
        <v>0</v>
      </c>
      <c r="P27" s="1"/>
    </row>
    <row r="28" spans="11:25" ht="27" customHeight="1">
      <c r="K28" s="28"/>
      <c r="L28" s="29"/>
      <c r="M28" s="44"/>
      <c r="N28" s="38"/>
      <c r="O28" s="36">
        <f t="shared" si="3"/>
        <v>0</v>
      </c>
      <c r="P28" s="1"/>
    </row>
    <row r="29" spans="11:25" ht="27" customHeight="1">
      <c r="K29" s="87" t="s">
        <v>278</v>
      </c>
      <c r="L29" s="29"/>
      <c r="M29" s="39"/>
      <c r="N29" s="41"/>
      <c r="O29" s="36"/>
      <c r="P29" s="1"/>
    </row>
    <row r="30" spans="11:25" ht="27" customHeight="1">
      <c r="K30" s="28"/>
      <c r="L30" s="29"/>
      <c r="M30" s="44"/>
      <c r="N30" s="38"/>
      <c r="O30" s="36">
        <f t="shared" si="3"/>
        <v>0</v>
      </c>
      <c r="P30" s="1"/>
    </row>
    <row r="31" spans="11:25" ht="27.6">
      <c r="K31" s="28"/>
      <c r="L31" s="29"/>
      <c r="M31" s="40"/>
      <c r="N31" s="41"/>
      <c r="O31" s="36">
        <f t="shared" si="3"/>
        <v>0</v>
      </c>
      <c r="P31" s="1"/>
    </row>
    <row r="32" spans="11:25" ht="27" customHeight="1">
      <c r="K32" s="47" t="s">
        <v>7</v>
      </c>
      <c r="L32" s="48"/>
      <c r="M32" s="49"/>
      <c r="N32" s="50"/>
      <c r="O32" s="51">
        <f>SUM(O12:O18)+SUM(O20:O31)+O10</f>
        <v>0</v>
      </c>
      <c r="P32" s="1"/>
    </row>
    <row r="33" spans="11:16" ht="28.2">
      <c r="K33" s="140" t="s">
        <v>8</v>
      </c>
      <c r="L33" s="141"/>
      <c r="M33" s="141"/>
      <c r="N33" s="141"/>
      <c r="O33" s="142"/>
      <c r="P33" s="1"/>
    </row>
    <row r="34" spans="11:16" ht="27" customHeight="1">
      <c r="K34" s="52"/>
      <c r="L34" s="29"/>
      <c r="M34" s="53"/>
      <c r="N34" s="43"/>
      <c r="O34" s="32">
        <f>M34*N34</f>
        <v>0</v>
      </c>
      <c r="P34" s="1"/>
    </row>
    <row r="35" spans="11:16" ht="27" customHeight="1">
      <c r="K35" s="28"/>
      <c r="L35" s="29"/>
      <c r="M35" s="53"/>
      <c r="N35" s="43"/>
      <c r="O35" s="32">
        <f t="shared" ref="O35:O48" si="4">M35*N35</f>
        <v>0</v>
      </c>
      <c r="P35" s="1"/>
    </row>
    <row r="36" spans="11:16" ht="27" customHeight="1">
      <c r="K36" s="28"/>
      <c r="L36" s="29"/>
      <c r="M36" s="53"/>
      <c r="N36" s="43"/>
      <c r="O36" s="32">
        <f t="shared" si="4"/>
        <v>0</v>
      </c>
      <c r="P36" s="1"/>
    </row>
    <row r="37" spans="11:16" ht="27" customHeight="1">
      <c r="K37" s="28"/>
      <c r="L37" s="29"/>
      <c r="M37" s="53"/>
      <c r="N37" s="43"/>
      <c r="O37" s="32">
        <f t="shared" si="4"/>
        <v>0</v>
      </c>
      <c r="P37" s="1"/>
    </row>
    <row r="38" spans="11:16" ht="27" customHeight="1">
      <c r="K38" s="28"/>
      <c r="L38" s="29"/>
      <c r="M38" s="53"/>
      <c r="N38" s="43"/>
      <c r="O38" s="32">
        <f t="shared" si="4"/>
        <v>0</v>
      </c>
      <c r="P38" s="1"/>
    </row>
    <row r="39" spans="11:16" ht="27" customHeight="1">
      <c r="K39" s="28"/>
      <c r="L39" s="29"/>
      <c r="M39" s="53"/>
      <c r="N39" s="43"/>
      <c r="O39" s="32">
        <f t="shared" si="4"/>
        <v>0</v>
      </c>
      <c r="P39" s="1"/>
    </row>
    <row r="40" spans="11:16" ht="27" customHeight="1">
      <c r="K40" s="28"/>
      <c r="L40" s="29"/>
      <c r="M40" s="53"/>
      <c r="N40" s="43"/>
      <c r="O40" s="32">
        <f t="shared" si="4"/>
        <v>0</v>
      </c>
      <c r="P40" s="1"/>
    </row>
    <row r="41" spans="11:16" ht="27" customHeight="1">
      <c r="K41" s="28"/>
      <c r="L41" s="29"/>
      <c r="M41" s="53"/>
      <c r="N41" s="43"/>
      <c r="O41" s="32">
        <f t="shared" si="4"/>
        <v>0</v>
      </c>
      <c r="P41" s="1"/>
    </row>
    <row r="42" spans="11:16" ht="27" customHeight="1">
      <c r="K42" s="28"/>
      <c r="L42" s="29"/>
      <c r="M42" s="54"/>
      <c r="N42" s="43"/>
      <c r="O42" s="32">
        <f t="shared" si="4"/>
        <v>0</v>
      </c>
      <c r="P42" s="1"/>
    </row>
    <row r="43" spans="11:16" ht="27" customHeight="1">
      <c r="K43" s="28"/>
      <c r="L43" s="29"/>
      <c r="M43" s="54"/>
      <c r="N43" s="43"/>
      <c r="O43" s="32">
        <f t="shared" si="4"/>
        <v>0</v>
      </c>
      <c r="P43" s="1"/>
    </row>
    <row r="44" spans="11:16" ht="27" customHeight="1">
      <c r="K44" s="28"/>
      <c r="L44" s="29"/>
      <c r="M44" s="53"/>
      <c r="N44" s="43"/>
      <c r="O44" s="32">
        <f t="shared" si="4"/>
        <v>0</v>
      </c>
      <c r="P44" s="1"/>
    </row>
    <row r="45" spans="11:16" ht="27" customHeight="1">
      <c r="K45" s="28"/>
      <c r="L45" s="29"/>
      <c r="M45" s="53"/>
      <c r="N45" s="43"/>
      <c r="O45" s="32">
        <f t="shared" si="4"/>
        <v>0</v>
      </c>
      <c r="P45" s="1"/>
    </row>
    <row r="46" spans="11:16" ht="27" customHeight="1">
      <c r="K46" s="52"/>
      <c r="L46" s="55"/>
      <c r="M46" s="56"/>
      <c r="N46" s="43"/>
      <c r="O46" s="32">
        <f t="shared" si="4"/>
        <v>0</v>
      </c>
      <c r="P46" s="1"/>
    </row>
    <row r="47" spans="11:16" ht="27" customHeight="1">
      <c r="K47" s="52"/>
      <c r="L47" s="55"/>
      <c r="M47" s="56"/>
      <c r="N47" s="43"/>
      <c r="O47" s="32">
        <f t="shared" si="4"/>
        <v>0</v>
      </c>
      <c r="P47" s="1"/>
    </row>
    <row r="48" spans="11:16" ht="27" customHeight="1">
      <c r="K48" s="57"/>
      <c r="L48" s="58"/>
      <c r="M48" s="59"/>
      <c r="N48" s="60"/>
      <c r="O48" s="32">
        <f t="shared" si="4"/>
        <v>0</v>
      </c>
      <c r="P48" s="1"/>
    </row>
    <row r="49" spans="2:16" ht="28.2">
      <c r="K49" s="61" t="s">
        <v>9</v>
      </c>
      <c r="L49" s="62"/>
      <c r="M49" s="63"/>
      <c r="N49" s="64"/>
      <c r="O49" s="65">
        <f>SUM(O34:O48)</f>
        <v>0</v>
      </c>
      <c r="P49" s="1"/>
    </row>
    <row r="50" spans="2:16" ht="28.2" thickBot="1">
      <c r="K50" s="148" t="s">
        <v>10</v>
      </c>
      <c r="L50" s="149"/>
      <c r="M50" s="149"/>
      <c r="N50" s="149"/>
      <c r="O50" s="66">
        <f>O32+O49</f>
        <v>0</v>
      </c>
      <c r="P50" s="1"/>
    </row>
    <row r="51" spans="2:16" ht="31.5" customHeight="1">
      <c r="K51" s="67" t="s">
        <v>273</v>
      </c>
      <c r="L51" s="68"/>
      <c r="M51" s="69"/>
      <c r="N51" s="70"/>
      <c r="O51" s="71">
        <f>O8-O32</f>
        <v>0</v>
      </c>
      <c r="P51" s="1"/>
    </row>
    <row r="52" spans="2:16" ht="31.5" customHeight="1" thickBot="1">
      <c r="K52" s="72" t="s">
        <v>274</v>
      </c>
      <c r="L52" s="73"/>
      <c r="M52" s="74"/>
      <c r="N52" s="74"/>
      <c r="O52" s="75">
        <f>O8-O50</f>
        <v>0</v>
      </c>
      <c r="P52" s="1"/>
    </row>
    <row r="53" spans="2:16" ht="28.2">
      <c r="K53" s="150" t="s">
        <v>11</v>
      </c>
      <c r="L53" s="151"/>
      <c r="M53" s="151"/>
      <c r="N53" s="151"/>
      <c r="O53" s="152"/>
      <c r="P53" s="1"/>
    </row>
    <row r="54" spans="2:16" ht="28.2">
      <c r="K54" s="153"/>
      <c r="L54" s="154"/>
      <c r="M54" s="154"/>
      <c r="N54" s="76"/>
      <c r="O54" s="17">
        <v>0</v>
      </c>
      <c r="P54" s="1"/>
    </row>
    <row r="55" spans="2:16" ht="28.2">
      <c r="K55" s="143"/>
      <c r="L55" s="144"/>
      <c r="M55" s="144"/>
      <c r="N55" s="76"/>
      <c r="O55" s="17">
        <v>0</v>
      </c>
      <c r="P55" s="1"/>
    </row>
    <row r="56" spans="2:16" ht="28.2">
      <c r="K56" s="143"/>
      <c r="L56" s="144"/>
      <c r="M56" s="144"/>
      <c r="N56" s="76"/>
      <c r="O56" s="17">
        <v>0</v>
      </c>
      <c r="P56" s="1"/>
    </row>
    <row r="57" spans="2:16" ht="28.2">
      <c r="K57" s="155"/>
      <c r="L57" s="156"/>
      <c r="M57" s="156"/>
      <c r="N57" s="76"/>
      <c r="O57" s="77">
        <v>0</v>
      </c>
      <c r="P57" s="1"/>
    </row>
    <row r="58" spans="2:16" ht="28.2" thickBot="1">
      <c r="K58" s="122" t="s">
        <v>24</v>
      </c>
      <c r="L58" s="123"/>
      <c r="M58" s="123"/>
      <c r="N58" s="123"/>
      <c r="O58" s="78">
        <f>SUM(O54:O57)</f>
        <v>0</v>
      </c>
      <c r="P58" s="1"/>
    </row>
    <row r="59" spans="2:16" ht="31.5" customHeight="1" thickBot="1">
      <c r="K59" s="124" t="s">
        <v>275</v>
      </c>
      <c r="L59" s="125"/>
      <c r="M59" s="125"/>
      <c r="N59" s="125"/>
      <c r="O59" s="79">
        <f>O8+O58-O50</f>
        <v>0</v>
      </c>
      <c r="P59" s="1"/>
    </row>
    <row r="60" spans="2:16" ht="27" customHeight="1">
      <c r="K60" s="5"/>
      <c r="L60" s="5"/>
      <c r="M60" s="5"/>
      <c r="N60" s="5"/>
      <c r="O60" s="9"/>
      <c r="P60" s="5"/>
    </row>
    <row r="61" spans="2:16" ht="27" customHeight="1">
      <c r="B61" s="120"/>
      <c r="C61" s="121"/>
      <c r="D61" s="121"/>
      <c r="E61" s="121"/>
      <c r="F61" s="121"/>
      <c r="G61" s="121"/>
      <c r="H61" s="6"/>
      <c r="I61" s="6"/>
      <c r="J61" s="6"/>
      <c r="K61" s="6"/>
      <c r="L61" s="6"/>
      <c r="M61" s="6"/>
      <c r="N61" s="6"/>
      <c r="O61" s="10"/>
      <c r="P61" s="6"/>
    </row>
    <row r="62" spans="2:16" ht="30.9" customHeight="1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0"/>
      <c r="P62" s="7"/>
    </row>
    <row r="63" spans="2:16" ht="30.9" customHeight="1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0"/>
      <c r="P63" s="7"/>
    </row>
    <row r="64" spans="2:16" ht="30.9" customHeight="1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0"/>
      <c r="P64" s="7"/>
    </row>
    <row r="65" spans="2:16" ht="30.9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0"/>
      <c r="P65" s="7"/>
    </row>
    <row r="66" spans="2:16" ht="30.9" customHeight="1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0"/>
      <c r="P66" s="7"/>
    </row>
    <row r="67" spans="2:16" ht="30.9" customHeight="1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0"/>
      <c r="P67" s="7"/>
    </row>
    <row r="68" spans="2:16" ht="30.9" customHeight="1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0"/>
      <c r="P68" s="7"/>
    </row>
    <row r="69" spans="2:16" ht="30.9" customHeight="1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0"/>
      <c r="P69" s="7"/>
    </row>
    <row r="70" spans="2:16" ht="30.9" customHeight="1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0"/>
      <c r="P70" s="7"/>
    </row>
    <row r="71" spans="2:16" ht="30.9" customHeight="1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0"/>
      <c r="P71" s="7"/>
    </row>
    <row r="72" spans="2:16" ht="30.9" customHeight="1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0"/>
      <c r="P72" s="7"/>
    </row>
    <row r="73" spans="2:16" ht="30.9" customHeight="1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0"/>
      <c r="P73" s="7"/>
    </row>
    <row r="74" spans="2:16" ht="30.9" customHeight="1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0"/>
      <c r="P74" s="7"/>
    </row>
    <row r="75" spans="2:16" ht="30.9" customHeight="1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0"/>
      <c r="P75" s="7"/>
    </row>
    <row r="76" spans="2:16" ht="30.9" customHeight="1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0"/>
      <c r="P76" s="7"/>
    </row>
    <row r="77" spans="2:16" ht="30.9" customHeight="1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0"/>
      <c r="P77" s="7"/>
    </row>
    <row r="78" spans="2:16" ht="30.9" customHeight="1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0"/>
      <c r="P78" s="7"/>
    </row>
    <row r="79" spans="2:16" ht="30.9" customHeight="1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0"/>
      <c r="P79" s="7"/>
    </row>
    <row r="80" spans="2:16" ht="30.9" customHeight="1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0"/>
      <c r="P80" s="7"/>
    </row>
    <row r="81" spans="2:16" ht="30.9" customHeight="1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0"/>
      <c r="P81" s="7"/>
    </row>
    <row r="82" spans="2:16" ht="30.9" customHeight="1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0"/>
      <c r="P82" s="7"/>
    </row>
    <row r="83" spans="2:16" ht="30.9" customHeight="1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10"/>
      <c r="P83" s="7"/>
    </row>
    <row r="84" spans="2:16" ht="30.9" customHeight="1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10"/>
      <c r="P84" s="7"/>
    </row>
    <row r="85" spans="2:16" ht="30.9" customHeight="1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10"/>
      <c r="P85" s="7"/>
    </row>
    <row r="86" spans="2:16" ht="30.9" customHeight="1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10"/>
      <c r="P86" s="7"/>
    </row>
    <row r="87" spans="2:16" ht="30.9" customHeight="1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10"/>
      <c r="P87" s="7"/>
    </row>
    <row r="88" spans="2:16" ht="30.9" customHeight="1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10"/>
      <c r="P88" s="7"/>
    </row>
    <row r="89" spans="2:16" ht="30.9" customHeight="1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10"/>
      <c r="P89" s="7"/>
    </row>
    <row r="90" spans="2:16" ht="30.9" customHeight="1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10"/>
      <c r="P90" s="7"/>
    </row>
    <row r="91" spans="2:16" ht="30.9" customHeight="1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10"/>
      <c r="P91" s="7"/>
    </row>
    <row r="92" spans="2:16" ht="30.9" customHeight="1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10"/>
      <c r="P92" s="7"/>
    </row>
    <row r="93" spans="2:16" ht="30.9" customHeight="1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10"/>
      <c r="P93" s="7"/>
    </row>
    <row r="94" spans="2:16" ht="30.9" customHeight="1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10"/>
      <c r="P94" s="7"/>
    </row>
    <row r="95" spans="2:16" ht="30.9" customHeight="1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10"/>
      <c r="P95" s="7"/>
    </row>
    <row r="96" spans="2:16" ht="30.9" customHeight="1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10"/>
      <c r="P96" s="7"/>
    </row>
    <row r="97" spans="2:16" ht="30.9" customHeight="1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10"/>
      <c r="P97" s="7"/>
    </row>
    <row r="98" spans="2:16" ht="30.9" customHeight="1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10"/>
      <c r="P98" s="7"/>
    </row>
    <row r="99" spans="2:16" ht="30.9" customHeight="1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10"/>
      <c r="P99" s="7"/>
    </row>
    <row r="100" spans="2:16" ht="30.9" customHeight="1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10"/>
      <c r="P100" s="7"/>
    </row>
    <row r="101" spans="2:16" ht="30.9" customHeight="1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10"/>
      <c r="P101" s="7"/>
    </row>
    <row r="102" spans="2:16" ht="30.9" customHeight="1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10"/>
      <c r="P102" s="7"/>
    </row>
    <row r="103" spans="2:16" ht="30.9" customHeight="1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10"/>
      <c r="P103" s="7"/>
    </row>
    <row r="104" spans="2:16" ht="30.9" customHeight="1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10"/>
      <c r="P104" s="7"/>
    </row>
    <row r="105" spans="2:16" ht="30.9" customHeight="1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10"/>
      <c r="P105" s="7"/>
    </row>
    <row r="106" spans="2:16" ht="30.9" customHeight="1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10"/>
      <c r="P106" s="7"/>
    </row>
    <row r="107" spans="2:16" ht="30.9" customHeight="1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0"/>
      <c r="P107" s="7"/>
    </row>
    <row r="108" spans="2:16" ht="30.9" customHeight="1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0"/>
      <c r="P108" s="7"/>
    </row>
    <row r="109" spans="2:16" ht="30.9" customHeight="1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0"/>
      <c r="P109" s="7"/>
    </row>
    <row r="110" spans="2:16" ht="30.9" customHeight="1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0"/>
      <c r="P110" s="7"/>
    </row>
    <row r="111" spans="2:16" ht="30.9" customHeight="1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0"/>
      <c r="P111" s="7"/>
    </row>
    <row r="112" spans="2:16" ht="30.9" customHeight="1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10"/>
      <c r="P112" s="7"/>
    </row>
    <row r="113" spans="2:19" ht="30.9" customHeight="1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0"/>
      <c r="P113" s="7"/>
    </row>
    <row r="114" spans="2:19" ht="30.9" customHeight="1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0"/>
      <c r="P114" s="7"/>
    </row>
    <row r="115" spans="2:19" ht="30.9" customHeight="1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0"/>
      <c r="P115" s="7"/>
    </row>
    <row r="116" spans="2:19" ht="30.9" customHeight="1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0"/>
      <c r="P116" s="7"/>
    </row>
    <row r="117" spans="2:19" ht="30.9" customHeight="1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0"/>
      <c r="P117" s="7"/>
    </row>
    <row r="118" spans="2:19" ht="30.9" customHeight="1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0"/>
      <c r="P118" s="7"/>
    </row>
    <row r="119" spans="2:19" ht="30.9" customHeight="1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0"/>
      <c r="P119" s="7"/>
    </row>
    <row r="120" spans="2:19" ht="30.9" customHeight="1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0"/>
      <c r="P120" s="7"/>
    </row>
    <row r="121" spans="2:19" ht="30.9" customHeight="1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0"/>
      <c r="P121" s="7"/>
    </row>
    <row r="122" spans="2:19" ht="28.95" customHeight="1">
      <c r="B122" s="157" t="s">
        <v>414</v>
      </c>
      <c r="C122" s="157"/>
      <c r="D122" s="157"/>
      <c r="E122" s="157"/>
      <c r="F122" s="157"/>
      <c r="G122" s="157"/>
      <c r="H122" s="7"/>
      <c r="I122" s="7"/>
      <c r="J122" s="118" t="s">
        <v>352</v>
      </c>
      <c r="K122" s="118"/>
      <c r="L122" s="118"/>
      <c r="M122" s="118"/>
      <c r="N122" s="118"/>
      <c r="O122" s="118"/>
      <c r="P122" s="118"/>
      <c r="Q122" s="118"/>
      <c r="R122" s="118"/>
      <c r="S122" s="118"/>
    </row>
    <row r="123" spans="2:19" ht="142.19999999999999" customHeight="1">
      <c r="B123" s="115" t="s">
        <v>27</v>
      </c>
      <c r="C123" s="115" t="s">
        <v>28</v>
      </c>
      <c r="D123" s="115" t="s">
        <v>29</v>
      </c>
      <c r="E123" s="115" t="s">
        <v>60</v>
      </c>
      <c r="F123" s="115" t="s">
        <v>42</v>
      </c>
      <c r="G123" s="115" t="s">
        <v>69</v>
      </c>
      <c r="H123" s="7"/>
      <c r="I123" s="7"/>
      <c r="J123" s="112" t="s">
        <v>353</v>
      </c>
      <c r="K123" s="126" t="s">
        <v>354</v>
      </c>
      <c r="L123" s="126"/>
      <c r="M123" s="126"/>
      <c r="N123" s="102" t="s">
        <v>355</v>
      </c>
      <c r="O123" s="102" t="s">
        <v>356</v>
      </c>
      <c r="P123" s="102" t="s">
        <v>357</v>
      </c>
      <c r="Q123" s="102" t="s">
        <v>358</v>
      </c>
      <c r="R123" s="102" t="s">
        <v>359</v>
      </c>
      <c r="S123" s="102" t="s">
        <v>360</v>
      </c>
    </row>
    <row r="124" spans="2:19" ht="27" customHeight="1">
      <c r="B124" s="131" t="s">
        <v>422</v>
      </c>
      <c r="C124" s="131"/>
      <c r="D124" s="131"/>
      <c r="E124" s="131"/>
      <c r="F124" s="131"/>
      <c r="G124" s="131"/>
      <c r="H124" s="7"/>
      <c r="I124" s="7"/>
      <c r="J124" s="113"/>
      <c r="K124" s="127">
        <v>1</v>
      </c>
      <c r="L124" s="127"/>
      <c r="M124" s="127"/>
      <c r="N124" s="101">
        <v>2</v>
      </c>
      <c r="O124" s="101">
        <v>3</v>
      </c>
      <c r="P124" s="101">
        <v>4</v>
      </c>
      <c r="Q124" s="101">
        <v>5</v>
      </c>
      <c r="R124" s="101">
        <v>6</v>
      </c>
      <c r="S124" s="101">
        <v>7</v>
      </c>
    </row>
    <row r="125" spans="2:19" ht="28.2">
      <c r="B125" s="114" t="s">
        <v>65</v>
      </c>
      <c r="C125" s="114" t="s">
        <v>62</v>
      </c>
      <c r="D125" s="114" t="s">
        <v>61</v>
      </c>
      <c r="E125" s="114" t="s">
        <v>66</v>
      </c>
      <c r="F125" s="114" t="s">
        <v>68</v>
      </c>
      <c r="G125" s="114" t="s">
        <v>70</v>
      </c>
      <c r="H125" s="7"/>
      <c r="I125" s="7"/>
      <c r="J125" s="113">
        <v>1</v>
      </c>
      <c r="K125" s="117" t="s">
        <v>361</v>
      </c>
      <c r="L125" s="117"/>
      <c r="M125" s="117"/>
      <c r="N125" s="101" t="s">
        <v>362</v>
      </c>
      <c r="O125" s="103">
        <v>44.29</v>
      </c>
      <c r="P125" s="104">
        <v>44.717391304347828</v>
      </c>
      <c r="Q125" s="105">
        <f>O125*100/P125-100</f>
        <v>-0.95576081672338375</v>
      </c>
      <c r="R125" s="104">
        <v>60</v>
      </c>
      <c r="S125" s="104">
        <v>20</v>
      </c>
    </row>
    <row r="126" spans="2:19" ht="28.2">
      <c r="B126" s="114" t="s">
        <v>64</v>
      </c>
      <c r="C126" s="114" t="s">
        <v>63</v>
      </c>
      <c r="D126" s="114" t="s">
        <v>103</v>
      </c>
      <c r="E126" s="114" t="s">
        <v>67</v>
      </c>
      <c r="F126" s="114" t="s">
        <v>125</v>
      </c>
      <c r="G126" s="114" t="s">
        <v>142</v>
      </c>
      <c r="H126" s="7"/>
      <c r="I126" s="7"/>
      <c r="J126" s="101">
        <v>2</v>
      </c>
      <c r="K126" s="117" t="s">
        <v>322</v>
      </c>
      <c r="L126" s="117"/>
      <c r="M126" s="117"/>
      <c r="N126" s="101" t="s">
        <v>362</v>
      </c>
      <c r="O126" s="103">
        <v>68.83</v>
      </c>
      <c r="P126" s="104">
        <v>65.042553191489361</v>
      </c>
      <c r="Q126" s="106">
        <f t="shared" ref="Q126:Q168" si="5">O126*100/P126-100</f>
        <v>5.8230291135099748</v>
      </c>
      <c r="R126" s="104">
        <v>90</v>
      </c>
      <c r="S126" s="104">
        <v>50</v>
      </c>
    </row>
    <row r="127" spans="2:19" ht="28.2">
      <c r="B127" s="114" t="s">
        <v>71</v>
      </c>
      <c r="C127" s="114" t="s">
        <v>145</v>
      </c>
      <c r="D127" s="114" t="s">
        <v>104</v>
      </c>
      <c r="E127" s="114" t="s">
        <v>111</v>
      </c>
      <c r="F127" s="114" t="s">
        <v>126</v>
      </c>
      <c r="G127" s="114" t="s">
        <v>143</v>
      </c>
      <c r="H127" s="7"/>
      <c r="I127" s="7"/>
      <c r="J127" s="101">
        <v>3</v>
      </c>
      <c r="K127" s="117" t="s">
        <v>313</v>
      </c>
      <c r="L127" s="117"/>
      <c r="M127" s="117"/>
      <c r="N127" s="101" t="s">
        <v>362</v>
      </c>
      <c r="O127" s="103">
        <v>36.880000000000003</v>
      </c>
      <c r="P127" s="104">
        <v>37.521739130434781</v>
      </c>
      <c r="Q127" s="105">
        <f t="shared" si="5"/>
        <v>-1.710312862108907</v>
      </c>
      <c r="R127" s="104">
        <v>50</v>
      </c>
      <c r="S127" s="104">
        <v>20</v>
      </c>
    </row>
    <row r="128" spans="2:19" ht="28.2">
      <c r="B128" s="114" t="s">
        <v>72</v>
      </c>
      <c r="C128" s="114" t="s">
        <v>441</v>
      </c>
      <c r="D128" s="114" t="s">
        <v>447</v>
      </c>
      <c r="E128" s="114" t="s">
        <v>112</v>
      </c>
      <c r="F128" s="114" t="s">
        <v>127</v>
      </c>
      <c r="G128" s="114" t="s">
        <v>144</v>
      </c>
      <c r="H128" s="7"/>
      <c r="I128" s="7"/>
      <c r="J128" s="101">
        <v>4</v>
      </c>
      <c r="K128" s="117" t="s">
        <v>402</v>
      </c>
      <c r="L128" s="117"/>
      <c r="M128" s="117"/>
      <c r="N128" s="101" t="s">
        <v>362</v>
      </c>
      <c r="O128" s="103">
        <v>63.57</v>
      </c>
      <c r="P128" s="104">
        <v>59</v>
      </c>
      <c r="Q128" s="106">
        <f t="shared" si="5"/>
        <v>7.7457627118644012</v>
      </c>
      <c r="R128" s="104">
        <v>90</v>
      </c>
      <c r="S128" s="104">
        <v>50</v>
      </c>
    </row>
    <row r="129" spans="2:19" ht="28.2">
      <c r="B129" s="114" t="s">
        <v>73</v>
      </c>
      <c r="C129" s="114" t="s">
        <v>146</v>
      </c>
      <c r="D129" s="114" t="s">
        <v>105</v>
      </c>
      <c r="E129" s="114" t="s">
        <v>113</v>
      </c>
      <c r="F129" s="114" t="s">
        <v>128</v>
      </c>
      <c r="G129" s="114"/>
      <c r="H129" s="7"/>
      <c r="I129" s="7"/>
      <c r="J129" s="101">
        <v>5</v>
      </c>
      <c r="K129" s="117" t="s">
        <v>401</v>
      </c>
      <c r="L129" s="117"/>
      <c r="M129" s="117"/>
      <c r="N129" s="101" t="s">
        <v>362</v>
      </c>
      <c r="O129" s="103">
        <v>65.709999999999994</v>
      </c>
      <c r="P129" s="104">
        <v>60</v>
      </c>
      <c r="Q129" s="106">
        <f t="shared" si="5"/>
        <v>9.5166666666666515</v>
      </c>
      <c r="R129" s="104">
        <v>100</v>
      </c>
      <c r="S129" s="104">
        <v>50</v>
      </c>
    </row>
    <row r="130" spans="2:19" ht="28.2">
      <c r="B130" s="114" t="s">
        <v>74</v>
      </c>
      <c r="C130" s="114" t="s">
        <v>147</v>
      </c>
      <c r="D130" s="114" t="s">
        <v>106</v>
      </c>
      <c r="E130" s="114" t="s">
        <v>114</v>
      </c>
      <c r="F130" s="114" t="s">
        <v>446</v>
      </c>
      <c r="G130" s="114"/>
      <c r="H130" s="7"/>
      <c r="I130" s="7"/>
      <c r="J130" s="101">
        <v>6</v>
      </c>
      <c r="K130" s="117" t="s">
        <v>363</v>
      </c>
      <c r="L130" s="117"/>
      <c r="M130" s="117"/>
      <c r="N130" s="101" t="s">
        <v>362</v>
      </c>
      <c r="O130" s="103">
        <v>28.56</v>
      </c>
      <c r="P130" s="104">
        <v>28.8</v>
      </c>
      <c r="Q130" s="105">
        <f t="shared" si="5"/>
        <v>-0.83333333333334281</v>
      </c>
      <c r="R130" s="104">
        <v>45</v>
      </c>
      <c r="S130" s="104">
        <v>12</v>
      </c>
    </row>
    <row r="131" spans="2:19" ht="28.2">
      <c r="B131" s="114" t="s">
        <v>75</v>
      </c>
      <c r="C131" s="114" t="s">
        <v>148</v>
      </c>
      <c r="D131" s="114" t="s">
        <v>107</v>
      </c>
      <c r="E131" s="114" t="s">
        <v>115</v>
      </c>
      <c r="F131" s="114" t="s">
        <v>129</v>
      </c>
      <c r="G131" s="114"/>
      <c r="H131" s="7"/>
      <c r="I131" s="7"/>
      <c r="J131" s="101">
        <v>7</v>
      </c>
      <c r="K131" s="117" t="s">
        <v>364</v>
      </c>
      <c r="L131" s="117"/>
      <c r="M131" s="117"/>
      <c r="N131" s="101" t="s">
        <v>362</v>
      </c>
      <c r="O131" s="103">
        <v>53.333333333333336</v>
      </c>
      <c r="P131" s="104">
        <v>52.5</v>
      </c>
      <c r="Q131" s="106">
        <f t="shared" si="5"/>
        <v>1.5873015873015959</v>
      </c>
      <c r="R131" s="104">
        <v>70</v>
      </c>
      <c r="S131" s="104">
        <v>40</v>
      </c>
    </row>
    <row r="132" spans="2:19" ht="28.2">
      <c r="B132" s="114" t="s">
        <v>76</v>
      </c>
      <c r="C132" s="114" t="s">
        <v>442</v>
      </c>
      <c r="D132" s="114" t="s">
        <v>108</v>
      </c>
      <c r="E132" s="114" t="s">
        <v>116</v>
      </c>
      <c r="F132" s="114" t="s">
        <v>457</v>
      </c>
      <c r="G132" s="114"/>
      <c r="H132" s="7"/>
      <c r="I132" s="7"/>
      <c r="J132" s="101">
        <v>8</v>
      </c>
      <c r="K132" s="117" t="s">
        <v>365</v>
      </c>
      <c r="L132" s="117"/>
      <c r="M132" s="117"/>
      <c r="N132" s="101" t="s">
        <v>362</v>
      </c>
      <c r="O132" s="103">
        <v>44.1</v>
      </c>
      <c r="P132" s="104">
        <v>44.2</v>
      </c>
      <c r="Q132" s="105">
        <f t="shared" si="5"/>
        <v>-0.22624434389140902</v>
      </c>
      <c r="R132" s="104">
        <v>60</v>
      </c>
      <c r="S132" s="104">
        <v>30</v>
      </c>
    </row>
    <row r="133" spans="2:19" ht="28.2">
      <c r="B133" s="114" t="s">
        <v>77</v>
      </c>
      <c r="C133" s="114" t="s">
        <v>149</v>
      </c>
      <c r="D133" s="114" t="s">
        <v>109</v>
      </c>
      <c r="E133" s="114" t="s">
        <v>117</v>
      </c>
      <c r="F133" s="114" t="s">
        <v>458</v>
      </c>
      <c r="G133" s="114"/>
      <c r="H133" s="7"/>
      <c r="I133" s="7"/>
      <c r="J133" s="101">
        <v>9</v>
      </c>
      <c r="K133" s="117" t="s">
        <v>400</v>
      </c>
      <c r="L133" s="117"/>
      <c r="M133" s="117"/>
      <c r="N133" s="101" t="s">
        <v>362</v>
      </c>
      <c r="O133" s="103">
        <v>60.26</v>
      </c>
      <c r="P133" s="104">
        <v>60.57692307692308</v>
      </c>
      <c r="Q133" s="105">
        <f t="shared" si="5"/>
        <v>-0.52317460317460984</v>
      </c>
      <c r="R133" s="104">
        <v>80</v>
      </c>
      <c r="S133" s="104">
        <v>45</v>
      </c>
    </row>
    <row r="134" spans="2:19" ht="28.2">
      <c r="B134" s="114" t="s">
        <v>78</v>
      </c>
      <c r="C134" s="114" t="s">
        <v>150</v>
      </c>
      <c r="D134" s="114" t="s">
        <v>455</v>
      </c>
      <c r="E134" s="114" t="s">
        <v>118</v>
      </c>
      <c r="F134" s="114" t="s">
        <v>130</v>
      </c>
      <c r="G134" s="114"/>
      <c r="H134" s="7"/>
      <c r="I134" s="7"/>
      <c r="J134" s="101">
        <v>10</v>
      </c>
      <c r="K134" s="117" t="s">
        <v>366</v>
      </c>
      <c r="L134" s="117"/>
      <c r="M134" s="117"/>
      <c r="N134" s="101" t="s">
        <v>362</v>
      </c>
      <c r="O134" s="103">
        <v>23.31</v>
      </c>
      <c r="P134" s="104">
        <v>22.7</v>
      </c>
      <c r="Q134" s="106">
        <f t="shared" si="5"/>
        <v>2.6872246696035234</v>
      </c>
      <c r="R134" s="104">
        <v>40</v>
      </c>
      <c r="S134" s="104">
        <v>15</v>
      </c>
    </row>
    <row r="135" spans="2:19" ht="28.2">
      <c r="B135" s="114" t="s">
        <v>79</v>
      </c>
      <c r="C135" s="114" t="s">
        <v>151</v>
      </c>
      <c r="D135" s="114" t="s">
        <v>456</v>
      </c>
      <c r="E135" s="114" t="s">
        <v>417</v>
      </c>
      <c r="F135" s="114" t="s">
        <v>131</v>
      </c>
      <c r="G135" s="114"/>
      <c r="H135" s="7"/>
      <c r="I135" s="7"/>
      <c r="J135" s="101">
        <v>11</v>
      </c>
      <c r="K135" s="117" t="s">
        <v>314</v>
      </c>
      <c r="L135" s="117"/>
      <c r="M135" s="117"/>
      <c r="N135" s="101" t="s">
        <v>362</v>
      </c>
      <c r="O135" s="103">
        <v>25</v>
      </c>
      <c r="P135" s="104">
        <v>26.9</v>
      </c>
      <c r="Q135" s="105">
        <f t="shared" si="5"/>
        <v>-7.0631970260222943</v>
      </c>
      <c r="R135" s="104">
        <v>35</v>
      </c>
      <c r="S135" s="104">
        <v>15</v>
      </c>
    </row>
    <row r="136" spans="2:19" ht="28.2">
      <c r="B136" s="114" t="s">
        <v>80</v>
      </c>
      <c r="C136" s="114" t="s">
        <v>152</v>
      </c>
      <c r="D136" s="114" t="s">
        <v>463</v>
      </c>
      <c r="E136" s="114" t="s">
        <v>119</v>
      </c>
      <c r="F136" s="114" t="s">
        <v>132</v>
      </c>
      <c r="G136" s="114"/>
      <c r="H136" s="7"/>
      <c r="I136" s="7"/>
      <c r="J136" s="101">
        <v>12</v>
      </c>
      <c r="K136" s="117" t="s">
        <v>399</v>
      </c>
      <c r="L136" s="117"/>
      <c r="M136" s="117"/>
      <c r="N136" s="101" t="s">
        <v>362</v>
      </c>
      <c r="O136" s="103">
        <v>80</v>
      </c>
      <c r="P136" s="104">
        <v>83.333333333333329</v>
      </c>
      <c r="Q136" s="105">
        <f t="shared" si="5"/>
        <v>-4</v>
      </c>
      <c r="R136" s="104">
        <v>100</v>
      </c>
      <c r="S136" s="104">
        <v>60</v>
      </c>
    </row>
    <row r="137" spans="2:19" ht="28.2">
      <c r="B137" s="114" t="s">
        <v>443</v>
      </c>
      <c r="C137" s="114" t="s">
        <v>153</v>
      </c>
      <c r="D137" s="114" t="s">
        <v>110</v>
      </c>
      <c r="E137" s="114" t="s">
        <v>120</v>
      </c>
      <c r="F137" s="114" t="s">
        <v>133</v>
      </c>
      <c r="G137" s="114"/>
      <c r="H137" s="7"/>
      <c r="I137" s="7"/>
      <c r="J137" s="101">
        <v>13</v>
      </c>
      <c r="K137" s="117" t="s">
        <v>398</v>
      </c>
      <c r="L137" s="117"/>
      <c r="M137" s="117"/>
      <c r="N137" s="101" t="s">
        <v>362</v>
      </c>
      <c r="O137" s="103">
        <v>37</v>
      </c>
      <c r="P137" s="104">
        <v>34.166666666666664</v>
      </c>
      <c r="Q137" s="106">
        <f t="shared" si="5"/>
        <v>8.2926829268292721</v>
      </c>
      <c r="R137" s="104">
        <v>45</v>
      </c>
      <c r="S137" s="104">
        <v>30</v>
      </c>
    </row>
    <row r="138" spans="2:19" ht="28.2">
      <c r="B138" s="114" t="s">
        <v>444</v>
      </c>
      <c r="C138" s="114" t="s">
        <v>154</v>
      </c>
      <c r="D138" s="116"/>
      <c r="E138" s="114" t="s">
        <v>121</v>
      </c>
      <c r="F138" s="114" t="s">
        <v>134</v>
      </c>
      <c r="G138" s="114"/>
      <c r="H138" s="7"/>
      <c r="I138" s="7"/>
      <c r="J138" s="101">
        <v>14</v>
      </c>
      <c r="K138" s="117" t="s">
        <v>367</v>
      </c>
      <c r="L138" s="117"/>
      <c r="M138" s="117"/>
      <c r="N138" s="101" t="s">
        <v>362</v>
      </c>
      <c r="O138" s="103">
        <v>24.15</v>
      </c>
      <c r="P138" s="104">
        <v>23.529411764705898</v>
      </c>
      <c r="Q138" s="106">
        <f t="shared" si="5"/>
        <v>2.6374999999999318</v>
      </c>
      <c r="R138" s="104">
        <v>40</v>
      </c>
      <c r="S138" s="104">
        <v>15</v>
      </c>
    </row>
    <row r="139" spans="2:19" ht="28.2">
      <c r="B139" s="114" t="s">
        <v>445</v>
      </c>
      <c r="C139" s="114" t="s">
        <v>155</v>
      </c>
      <c r="D139" s="114"/>
      <c r="E139" s="114" t="s">
        <v>122</v>
      </c>
      <c r="F139" s="114" t="s">
        <v>135</v>
      </c>
      <c r="G139" s="114"/>
      <c r="H139" s="7"/>
      <c r="I139" s="7"/>
      <c r="J139" s="101">
        <v>15</v>
      </c>
      <c r="K139" s="117" t="s">
        <v>368</v>
      </c>
      <c r="L139" s="117"/>
      <c r="M139" s="117"/>
      <c r="N139" s="101" t="s">
        <v>362</v>
      </c>
      <c r="O139" s="103">
        <v>20.64</v>
      </c>
      <c r="P139" s="104">
        <v>21</v>
      </c>
      <c r="Q139" s="105">
        <f t="shared" si="5"/>
        <v>-1.7142857142857082</v>
      </c>
      <c r="R139" s="104">
        <v>30</v>
      </c>
      <c r="S139" s="104">
        <v>12</v>
      </c>
    </row>
    <row r="140" spans="2:19" ht="28.2">
      <c r="B140" s="114" t="s">
        <v>81</v>
      </c>
      <c r="C140" s="114" t="s">
        <v>156</v>
      </c>
      <c r="D140" s="114"/>
      <c r="E140" s="114" t="s">
        <v>123</v>
      </c>
      <c r="F140" s="114" t="s">
        <v>136</v>
      </c>
      <c r="G140" s="114"/>
      <c r="H140" s="7"/>
      <c r="I140" s="7"/>
      <c r="J140" s="101">
        <v>16</v>
      </c>
      <c r="K140" s="117" t="s">
        <v>369</v>
      </c>
      <c r="L140" s="117"/>
      <c r="M140" s="117"/>
      <c r="N140" s="101" t="s">
        <v>362</v>
      </c>
      <c r="O140" s="103">
        <v>46.4</v>
      </c>
      <c r="P140" s="104">
        <v>46.805555555555557</v>
      </c>
      <c r="Q140" s="105">
        <f>O140*100/P140-100</f>
        <v>-0.86646884272997227</v>
      </c>
      <c r="R140" s="104">
        <v>60</v>
      </c>
      <c r="S140" s="104">
        <v>30</v>
      </c>
    </row>
    <row r="141" spans="2:19" ht="28.2">
      <c r="B141" s="114" t="s">
        <v>82</v>
      </c>
      <c r="C141" s="114" t="s">
        <v>157</v>
      </c>
      <c r="D141" s="114"/>
      <c r="E141" s="114" t="s">
        <v>124</v>
      </c>
      <c r="F141" s="114" t="s">
        <v>137</v>
      </c>
      <c r="G141" s="114"/>
      <c r="H141" s="7"/>
      <c r="I141" s="7"/>
      <c r="J141" s="101">
        <v>17</v>
      </c>
      <c r="K141" s="117" t="s">
        <v>370</v>
      </c>
      <c r="L141" s="117"/>
      <c r="M141" s="117"/>
      <c r="N141" s="101" t="s">
        <v>362</v>
      </c>
      <c r="O141" s="103">
        <v>42</v>
      </c>
      <c r="P141" s="104">
        <v>40</v>
      </c>
      <c r="Q141" s="106">
        <f t="shared" si="5"/>
        <v>5</v>
      </c>
      <c r="R141" s="104">
        <v>50</v>
      </c>
      <c r="S141" s="104">
        <v>20</v>
      </c>
    </row>
    <row r="142" spans="2:19" ht="28.2">
      <c r="B142" s="114" t="s">
        <v>83</v>
      </c>
      <c r="C142" s="114" t="s">
        <v>158</v>
      </c>
      <c r="D142" s="114"/>
      <c r="E142" s="114"/>
      <c r="F142" s="114" t="s">
        <v>138</v>
      </c>
      <c r="G142" s="114"/>
      <c r="H142" s="7"/>
      <c r="I142" s="7"/>
      <c r="J142" s="101">
        <v>18</v>
      </c>
      <c r="K142" s="117" t="s">
        <v>397</v>
      </c>
      <c r="L142" s="117"/>
      <c r="M142" s="117"/>
      <c r="N142" s="101" t="s">
        <v>371</v>
      </c>
      <c r="O142" s="103">
        <v>41.25</v>
      </c>
      <c r="P142" s="104">
        <v>41.2</v>
      </c>
      <c r="Q142" s="106">
        <f t="shared" si="5"/>
        <v>0.1213592233009706</v>
      </c>
      <c r="R142" s="104">
        <v>48</v>
      </c>
      <c r="S142" s="104">
        <v>32</v>
      </c>
    </row>
    <row r="143" spans="2:19" ht="28.2">
      <c r="B143" s="114" t="s">
        <v>84</v>
      </c>
      <c r="C143" s="114" t="s">
        <v>159</v>
      </c>
      <c r="D143" s="116"/>
      <c r="E143" s="116"/>
      <c r="F143" s="114" t="s">
        <v>139</v>
      </c>
      <c r="G143" s="114"/>
      <c r="H143" s="7"/>
      <c r="I143" s="7"/>
      <c r="J143" s="101">
        <v>19</v>
      </c>
      <c r="K143" s="117" t="s">
        <v>372</v>
      </c>
      <c r="L143" s="117"/>
      <c r="M143" s="117"/>
      <c r="N143" s="101" t="s">
        <v>362</v>
      </c>
      <c r="O143" s="103">
        <v>32.58</v>
      </c>
      <c r="P143" s="104">
        <v>31.481481481481481</v>
      </c>
      <c r="Q143" s="106">
        <f t="shared" si="5"/>
        <v>3.4894117647058778</v>
      </c>
      <c r="R143" s="104">
        <v>45</v>
      </c>
      <c r="S143" s="104">
        <v>20</v>
      </c>
    </row>
    <row r="144" spans="2:19" ht="28.2">
      <c r="B144" s="114" t="s">
        <v>85</v>
      </c>
      <c r="C144" s="114" t="s">
        <v>160</v>
      </c>
      <c r="D144" s="114"/>
      <c r="E144" s="116"/>
      <c r="F144" s="114" t="s">
        <v>140</v>
      </c>
      <c r="G144" s="114"/>
      <c r="H144" s="7"/>
      <c r="I144" s="7"/>
      <c r="J144" s="101"/>
      <c r="K144" s="117" t="s">
        <v>373</v>
      </c>
      <c r="L144" s="117"/>
      <c r="M144" s="117"/>
      <c r="N144" s="101"/>
      <c r="O144" s="103"/>
      <c r="P144" s="104"/>
      <c r="Q144" s="104"/>
      <c r="R144" s="104"/>
      <c r="S144" s="104"/>
    </row>
    <row r="145" spans="2:19" ht="28.2">
      <c r="B145" s="114" t="s">
        <v>86</v>
      </c>
      <c r="C145" s="114" t="s">
        <v>161</v>
      </c>
      <c r="D145" s="114"/>
      <c r="E145" s="116"/>
      <c r="F145" s="114" t="s">
        <v>141</v>
      </c>
      <c r="G145" s="114"/>
      <c r="H145" s="7"/>
      <c r="I145" s="7"/>
      <c r="J145" s="101">
        <v>20</v>
      </c>
      <c r="K145" s="119" t="s">
        <v>406</v>
      </c>
      <c r="L145" s="119" t="s">
        <v>374</v>
      </c>
      <c r="M145" s="119"/>
      <c r="N145" s="101" t="s">
        <v>375</v>
      </c>
      <c r="O145" s="103">
        <v>6.33</v>
      </c>
      <c r="P145" s="104">
        <v>6.1666666666666696</v>
      </c>
      <c r="Q145" s="106">
        <f t="shared" si="5"/>
        <v>2.6486486486486029</v>
      </c>
      <c r="R145" s="104">
        <v>8</v>
      </c>
      <c r="S145" s="104">
        <v>4</v>
      </c>
    </row>
    <row r="146" spans="2:19" ht="28.2">
      <c r="B146" s="114" t="s">
        <v>448</v>
      </c>
      <c r="C146" s="114" t="s">
        <v>450</v>
      </c>
      <c r="D146" s="114"/>
      <c r="E146" s="116"/>
      <c r="F146" s="116"/>
      <c r="G146" s="114"/>
      <c r="H146" s="7"/>
      <c r="I146" s="7"/>
      <c r="J146" s="101">
        <v>21</v>
      </c>
      <c r="K146" s="119" t="s">
        <v>407</v>
      </c>
      <c r="L146" s="119" t="s">
        <v>376</v>
      </c>
      <c r="M146" s="119"/>
      <c r="N146" s="101" t="s">
        <v>375</v>
      </c>
      <c r="O146" s="103">
        <v>16.34</v>
      </c>
      <c r="P146" s="104">
        <v>16.318181818181817</v>
      </c>
      <c r="Q146" s="106">
        <f t="shared" si="5"/>
        <v>0.13370473537605676</v>
      </c>
      <c r="R146" s="104">
        <v>20</v>
      </c>
      <c r="S146" s="104">
        <v>12</v>
      </c>
    </row>
    <row r="147" spans="2:19" ht="28.2">
      <c r="B147" s="114" t="s">
        <v>87</v>
      </c>
      <c r="C147" s="114" t="s">
        <v>162</v>
      </c>
      <c r="D147" s="114"/>
      <c r="E147" s="116"/>
      <c r="F147" s="116"/>
      <c r="G147" s="114"/>
      <c r="H147" s="7"/>
      <c r="I147" s="7"/>
      <c r="J147" s="101">
        <v>22</v>
      </c>
      <c r="K147" s="117" t="s">
        <v>404</v>
      </c>
      <c r="L147" s="117"/>
      <c r="M147" s="117"/>
      <c r="N147" s="101" t="s">
        <v>375</v>
      </c>
      <c r="O147" s="103">
        <v>5.58</v>
      </c>
      <c r="P147" s="104">
        <v>5.5555555555555554</v>
      </c>
      <c r="Q147" s="106">
        <f t="shared" si="5"/>
        <v>0.43999999999999773</v>
      </c>
      <c r="R147" s="104">
        <v>8</v>
      </c>
      <c r="S147" s="104">
        <v>3</v>
      </c>
    </row>
    <row r="148" spans="2:19" ht="28.2">
      <c r="B148" s="114" t="s">
        <v>449</v>
      </c>
      <c r="C148" s="114" t="s">
        <v>163</v>
      </c>
      <c r="D148" s="114"/>
      <c r="E148" s="116"/>
      <c r="F148" s="116"/>
      <c r="G148" s="114"/>
      <c r="H148" s="7"/>
      <c r="I148" s="7"/>
      <c r="J148" s="101">
        <v>23</v>
      </c>
      <c r="K148" s="117" t="s">
        <v>408</v>
      </c>
      <c r="L148" s="117"/>
      <c r="M148" s="117"/>
      <c r="N148" s="101" t="s">
        <v>362</v>
      </c>
      <c r="O148" s="103">
        <v>52.5</v>
      </c>
      <c r="P148" s="104">
        <v>55</v>
      </c>
      <c r="Q148" s="105">
        <f t="shared" si="5"/>
        <v>-4.5454545454545467</v>
      </c>
      <c r="R148" s="104">
        <v>70</v>
      </c>
      <c r="S148" s="104">
        <v>35</v>
      </c>
    </row>
    <row r="149" spans="2:19" ht="28.2">
      <c r="B149" s="114" t="s">
        <v>88</v>
      </c>
      <c r="C149" s="114" t="s">
        <v>164</v>
      </c>
      <c r="D149" s="114"/>
      <c r="E149" s="114"/>
      <c r="F149" s="116"/>
      <c r="G149" s="114"/>
      <c r="H149" s="7"/>
      <c r="I149" s="7"/>
      <c r="J149" s="101">
        <v>24</v>
      </c>
      <c r="K149" s="117" t="s">
        <v>377</v>
      </c>
      <c r="L149" s="117"/>
      <c r="M149" s="117"/>
      <c r="N149" s="101" t="s">
        <v>362</v>
      </c>
      <c r="O149" s="103">
        <v>92.63</v>
      </c>
      <c r="P149" s="104">
        <v>92.818181818181813</v>
      </c>
      <c r="Q149" s="105">
        <f t="shared" si="5"/>
        <v>-0.20274240940254629</v>
      </c>
      <c r="R149" s="104">
        <v>120</v>
      </c>
      <c r="S149" s="104">
        <v>70</v>
      </c>
    </row>
    <row r="150" spans="2:19" ht="28.2">
      <c r="B150" s="114" t="s">
        <v>89</v>
      </c>
      <c r="C150" s="114" t="s">
        <v>165</v>
      </c>
      <c r="D150" s="114"/>
      <c r="E150" s="114"/>
      <c r="F150" s="114"/>
      <c r="G150" s="114"/>
      <c r="H150" s="7"/>
      <c r="I150" s="7"/>
      <c r="J150" s="101">
        <v>25</v>
      </c>
      <c r="K150" s="117" t="s">
        <v>378</v>
      </c>
      <c r="L150" s="117"/>
      <c r="M150" s="117"/>
      <c r="N150" s="101" t="s">
        <v>362</v>
      </c>
      <c r="O150" s="103">
        <v>99.74</v>
      </c>
      <c r="P150" s="104">
        <v>100.96153846153847</v>
      </c>
      <c r="Q150" s="105">
        <f t="shared" si="5"/>
        <v>-1.2099047619047667</v>
      </c>
      <c r="R150" s="104">
        <v>120</v>
      </c>
      <c r="S150" s="104">
        <v>80</v>
      </c>
    </row>
    <row r="151" spans="2:19" ht="28.2">
      <c r="B151" s="114" t="s">
        <v>90</v>
      </c>
      <c r="C151" s="114" t="s">
        <v>166</v>
      </c>
      <c r="D151" s="114"/>
      <c r="E151" s="114"/>
      <c r="F151" s="114"/>
      <c r="G151" s="114"/>
      <c r="H151" s="7"/>
      <c r="I151" s="7"/>
      <c r="J151" s="101">
        <v>26</v>
      </c>
      <c r="K151" s="117" t="s">
        <v>396</v>
      </c>
      <c r="L151" s="117"/>
      <c r="M151" s="117"/>
      <c r="N151" s="101" t="s">
        <v>362</v>
      </c>
      <c r="O151" s="103">
        <v>40</v>
      </c>
      <c r="P151" s="104">
        <v>40.571428571428569</v>
      </c>
      <c r="Q151" s="105">
        <f t="shared" si="5"/>
        <v>-1.4084507042253449</v>
      </c>
      <c r="R151" s="104">
        <v>45</v>
      </c>
      <c r="S151" s="104">
        <v>30</v>
      </c>
    </row>
    <row r="152" spans="2:19" ht="28.2">
      <c r="B152" s="114" t="s">
        <v>91</v>
      </c>
      <c r="C152" s="114" t="s">
        <v>102</v>
      </c>
      <c r="D152" s="114"/>
      <c r="E152" s="114"/>
      <c r="F152" s="116"/>
      <c r="G152" s="114"/>
      <c r="H152" s="7"/>
      <c r="I152" s="7"/>
      <c r="J152" s="101">
        <v>27</v>
      </c>
      <c r="K152" s="117" t="s">
        <v>403</v>
      </c>
      <c r="L152" s="117"/>
      <c r="M152" s="117"/>
      <c r="N152" s="101" t="s">
        <v>362</v>
      </c>
      <c r="O152" s="103">
        <v>87.5</v>
      </c>
      <c r="P152" s="104">
        <v>82.222222222222229</v>
      </c>
      <c r="Q152" s="106">
        <f t="shared" si="5"/>
        <v>6.4189189189189051</v>
      </c>
      <c r="R152" s="104">
        <v>100</v>
      </c>
      <c r="S152" s="104">
        <v>70</v>
      </c>
    </row>
    <row r="153" spans="2:19" ht="28.2">
      <c r="B153" s="114" t="s">
        <v>451</v>
      </c>
      <c r="C153" s="114" t="s">
        <v>452</v>
      </c>
      <c r="D153" s="114"/>
      <c r="E153" s="114"/>
      <c r="F153" s="116"/>
      <c r="G153" s="114"/>
      <c r="H153" s="7"/>
      <c r="I153" s="7"/>
      <c r="J153" s="101">
        <v>28</v>
      </c>
      <c r="K153" s="117" t="s">
        <v>379</v>
      </c>
      <c r="L153" s="117"/>
      <c r="M153" s="117"/>
      <c r="N153" s="101" t="s">
        <v>380</v>
      </c>
      <c r="O153" s="103">
        <v>4.3899999999999997</v>
      </c>
      <c r="P153" s="104">
        <v>4.4368421052631586</v>
      </c>
      <c r="Q153" s="105">
        <f t="shared" si="5"/>
        <v>-1.0557532621589871</v>
      </c>
      <c r="R153" s="104">
        <v>8</v>
      </c>
      <c r="S153" s="104">
        <v>3</v>
      </c>
    </row>
    <row r="154" spans="2:19" ht="28.2">
      <c r="B154" s="114" t="s">
        <v>92</v>
      </c>
      <c r="C154" s="114" t="s">
        <v>101</v>
      </c>
      <c r="D154" s="114"/>
      <c r="E154" s="114"/>
      <c r="F154" s="116"/>
      <c r="G154" s="114"/>
      <c r="H154" s="7"/>
      <c r="I154" s="7"/>
      <c r="J154" s="101">
        <v>29</v>
      </c>
      <c r="K154" s="117" t="s">
        <v>319</v>
      </c>
      <c r="L154" s="117"/>
      <c r="M154" s="117"/>
      <c r="N154" s="101" t="s">
        <v>381</v>
      </c>
      <c r="O154" s="103">
        <v>3.04</v>
      </c>
      <c r="P154" s="104">
        <v>3.1064285714285709</v>
      </c>
      <c r="Q154" s="105">
        <f t="shared" si="5"/>
        <v>-2.1384226258909962</v>
      </c>
      <c r="R154" s="104">
        <v>6</v>
      </c>
      <c r="S154" s="104">
        <v>2</v>
      </c>
    </row>
    <row r="155" spans="2:19" ht="28.2">
      <c r="B155" s="114" t="s">
        <v>93</v>
      </c>
      <c r="C155" s="114" t="s">
        <v>100</v>
      </c>
      <c r="D155" s="114"/>
      <c r="E155" s="114"/>
      <c r="F155" s="114"/>
      <c r="G155" s="114"/>
      <c r="H155" s="7"/>
      <c r="I155" s="7"/>
      <c r="J155" s="101">
        <v>30</v>
      </c>
      <c r="K155" s="117" t="s">
        <v>395</v>
      </c>
      <c r="L155" s="117"/>
      <c r="M155" s="117"/>
      <c r="N155" s="101" t="s">
        <v>381</v>
      </c>
      <c r="O155" s="103">
        <v>25.6</v>
      </c>
      <c r="P155" s="104">
        <v>25.285714285714285</v>
      </c>
      <c r="Q155" s="106">
        <f t="shared" si="5"/>
        <v>1.2429378531073496</v>
      </c>
      <c r="R155" s="104">
        <v>35</v>
      </c>
      <c r="S155" s="104">
        <v>20</v>
      </c>
    </row>
    <row r="156" spans="2:19" ht="28.2">
      <c r="B156" s="114" t="s">
        <v>94</v>
      </c>
      <c r="C156" s="114" t="s">
        <v>453</v>
      </c>
      <c r="D156" s="114"/>
      <c r="E156" s="114"/>
      <c r="F156" s="116"/>
      <c r="G156" s="114"/>
      <c r="H156" s="7"/>
      <c r="I156" s="7"/>
      <c r="J156" s="101">
        <v>31</v>
      </c>
      <c r="K156" s="117" t="s">
        <v>394</v>
      </c>
      <c r="L156" s="117"/>
      <c r="M156" s="117"/>
      <c r="N156" s="101" t="s">
        <v>381</v>
      </c>
      <c r="O156" s="103">
        <v>18.329999999999998</v>
      </c>
      <c r="P156" s="104">
        <v>20</v>
      </c>
      <c r="Q156" s="105">
        <f t="shared" si="5"/>
        <v>-8.3500000000000085</v>
      </c>
      <c r="R156" s="104">
        <v>25</v>
      </c>
      <c r="S156" s="104">
        <v>10</v>
      </c>
    </row>
    <row r="157" spans="2:19" ht="28.2">
      <c r="B157" s="114" t="s">
        <v>95</v>
      </c>
      <c r="C157" s="114" t="s">
        <v>99</v>
      </c>
      <c r="D157" s="114"/>
      <c r="E157" s="114"/>
      <c r="F157" s="114"/>
      <c r="G157" s="114"/>
      <c r="H157" s="7"/>
      <c r="I157" s="7"/>
      <c r="J157" s="101"/>
      <c r="K157" s="117" t="s">
        <v>382</v>
      </c>
      <c r="L157" s="117"/>
      <c r="M157" s="117"/>
      <c r="N157" s="101"/>
      <c r="O157" s="103"/>
      <c r="P157" s="104"/>
      <c r="Q157" s="104"/>
      <c r="R157" s="104"/>
      <c r="S157" s="104"/>
    </row>
    <row r="158" spans="2:19" ht="28.2">
      <c r="B158" s="114" t="s">
        <v>96</v>
      </c>
      <c r="C158" s="114" t="s">
        <v>98</v>
      </c>
      <c r="D158" s="114"/>
      <c r="E158" s="114"/>
      <c r="F158" s="114"/>
      <c r="G158" s="114"/>
      <c r="H158" s="7"/>
      <c r="I158" s="7"/>
      <c r="J158" s="101">
        <v>32</v>
      </c>
      <c r="K158" s="119" t="s">
        <v>383</v>
      </c>
      <c r="L158" s="119" t="s">
        <v>383</v>
      </c>
      <c r="M158" s="119"/>
      <c r="N158" s="101" t="s">
        <v>371</v>
      </c>
      <c r="O158" s="103">
        <v>35.520000000000003</v>
      </c>
      <c r="P158" s="104">
        <v>36.875</v>
      </c>
      <c r="Q158" s="105">
        <f t="shared" si="5"/>
        <v>-3.6745762711864245</v>
      </c>
      <c r="R158" s="104">
        <v>45</v>
      </c>
      <c r="S158" s="104">
        <v>24.7</v>
      </c>
    </row>
    <row r="159" spans="2:19" ht="28.2">
      <c r="B159" s="114" t="s">
        <v>97</v>
      </c>
      <c r="C159" s="114" t="s">
        <v>454</v>
      </c>
      <c r="D159" s="114"/>
      <c r="E159" s="114"/>
      <c r="F159" s="114"/>
      <c r="G159" s="114"/>
      <c r="H159" s="7"/>
      <c r="I159" s="7"/>
      <c r="J159" s="101">
        <v>33</v>
      </c>
      <c r="K159" s="119" t="s">
        <v>384</v>
      </c>
      <c r="L159" s="119" t="s">
        <v>384</v>
      </c>
      <c r="M159" s="119"/>
      <c r="N159" s="101" t="s">
        <v>371</v>
      </c>
      <c r="O159" s="103">
        <v>39.19</v>
      </c>
      <c r="P159" s="104">
        <v>39.166666666666664</v>
      </c>
      <c r="Q159" s="106">
        <f t="shared" si="5"/>
        <v>5.9574468085116905E-2</v>
      </c>
      <c r="R159" s="104">
        <v>50</v>
      </c>
      <c r="S159" s="104">
        <v>20</v>
      </c>
    </row>
    <row r="160" spans="2:19" ht="28.2">
      <c r="B160" s="114" t="s">
        <v>212</v>
      </c>
      <c r="C160" s="114" t="s">
        <v>167</v>
      </c>
      <c r="D160" s="114"/>
      <c r="E160" s="114"/>
      <c r="F160" s="114"/>
      <c r="G160" s="114"/>
      <c r="H160" s="7"/>
      <c r="I160" s="7"/>
      <c r="J160" s="101">
        <v>34</v>
      </c>
      <c r="K160" s="119" t="s">
        <v>385</v>
      </c>
      <c r="L160" s="119" t="s">
        <v>385</v>
      </c>
      <c r="M160" s="119"/>
      <c r="N160" s="101" t="s">
        <v>371</v>
      </c>
      <c r="O160" s="103">
        <v>50.11</v>
      </c>
      <c r="P160" s="104">
        <v>50</v>
      </c>
      <c r="Q160" s="106">
        <f t="shared" si="5"/>
        <v>0.21999999999999886</v>
      </c>
      <c r="R160" s="104">
        <v>60</v>
      </c>
      <c r="S160" s="104">
        <v>36</v>
      </c>
    </row>
    <row r="161" spans="2:19" ht="28.2">
      <c r="B161" s="114" t="s">
        <v>213</v>
      </c>
      <c r="C161" s="114" t="s">
        <v>168</v>
      </c>
      <c r="D161" s="114"/>
      <c r="E161" s="114"/>
      <c r="F161" s="114"/>
      <c r="G161" s="114"/>
      <c r="H161" s="7"/>
      <c r="I161" s="7"/>
      <c r="J161" s="101">
        <v>35</v>
      </c>
      <c r="K161" s="117" t="s">
        <v>386</v>
      </c>
      <c r="L161" s="117"/>
      <c r="M161" s="117"/>
      <c r="N161" s="101" t="s">
        <v>387</v>
      </c>
      <c r="O161" s="103">
        <v>1.27</v>
      </c>
      <c r="P161" s="104">
        <v>1.1944444444444444</v>
      </c>
      <c r="Q161" s="106">
        <f t="shared" si="5"/>
        <v>6.3255813953488342</v>
      </c>
      <c r="R161" s="104">
        <v>1.6</v>
      </c>
      <c r="S161" s="104">
        <v>1</v>
      </c>
    </row>
    <row r="162" spans="2:19" ht="28.2">
      <c r="B162" s="114" t="s">
        <v>214</v>
      </c>
      <c r="C162" s="114" t="s">
        <v>169</v>
      </c>
      <c r="D162" s="114"/>
      <c r="E162" s="114"/>
      <c r="F162" s="114"/>
      <c r="G162" s="114"/>
      <c r="H162" s="7"/>
      <c r="I162" s="7"/>
      <c r="J162" s="101">
        <v>36</v>
      </c>
      <c r="K162" s="117" t="s">
        <v>393</v>
      </c>
      <c r="L162" s="117"/>
      <c r="M162" s="117"/>
      <c r="N162" s="101" t="s">
        <v>387</v>
      </c>
      <c r="O162" s="103">
        <v>1.5</v>
      </c>
      <c r="P162" s="104">
        <v>1.4571428571428571</v>
      </c>
      <c r="Q162" s="106">
        <f t="shared" si="5"/>
        <v>2.9411764705882462</v>
      </c>
      <c r="R162" s="104">
        <v>1.8</v>
      </c>
      <c r="S162" s="104">
        <v>1.2</v>
      </c>
    </row>
    <row r="163" spans="2:19" ht="28.2">
      <c r="B163" s="114" t="s">
        <v>215</v>
      </c>
      <c r="C163" s="114" t="s">
        <v>170</v>
      </c>
      <c r="D163" s="114"/>
      <c r="E163" s="114"/>
      <c r="F163" s="114"/>
      <c r="G163" s="114"/>
      <c r="H163" s="7"/>
      <c r="I163" s="7"/>
      <c r="J163" s="101"/>
      <c r="K163" s="117" t="s">
        <v>388</v>
      </c>
      <c r="L163" s="117"/>
      <c r="M163" s="117"/>
      <c r="N163" s="101"/>
      <c r="O163" s="103"/>
      <c r="P163" s="104"/>
      <c r="Q163" s="104"/>
      <c r="R163" s="104"/>
      <c r="S163" s="104"/>
    </row>
    <row r="164" spans="2:19" ht="28.2">
      <c r="B164" s="114" t="s">
        <v>216</v>
      </c>
      <c r="C164" s="114" t="s">
        <v>171</v>
      </c>
      <c r="D164" s="114"/>
      <c r="E164" s="114"/>
      <c r="F164" s="114"/>
      <c r="G164" s="114"/>
      <c r="H164" s="7"/>
      <c r="I164" s="7"/>
      <c r="J164" s="101">
        <v>37</v>
      </c>
      <c r="K164" s="119" t="s">
        <v>389</v>
      </c>
      <c r="L164" s="119" t="s">
        <v>389</v>
      </c>
      <c r="M164" s="119"/>
      <c r="N164" s="101" t="s">
        <v>371</v>
      </c>
      <c r="O164" s="103">
        <v>28.55</v>
      </c>
      <c r="P164" s="104">
        <v>29.555555555555557</v>
      </c>
      <c r="Q164" s="105">
        <f t="shared" si="5"/>
        <v>-3.4022556390977456</v>
      </c>
      <c r="R164" s="104">
        <v>40</v>
      </c>
      <c r="S164" s="104">
        <v>25</v>
      </c>
    </row>
    <row r="165" spans="2:19" ht="28.2">
      <c r="B165" s="114" t="s">
        <v>217</v>
      </c>
      <c r="C165" s="114" t="s">
        <v>172</v>
      </c>
      <c r="D165" s="114"/>
      <c r="E165" s="114"/>
      <c r="F165" s="114"/>
      <c r="G165" s="114"/>
      <c r="H165" s="7"/>
      <c r="I165" s="7"/>
      <c r="J165" s="101">
        <v>38</v>
      </c>
      <c r="K165" s="119" t="s">
        <v>405</v>
      </c>
      <c r="L165" s="119" t="s">
        <v>390</v>
      </c>
      <c r="M165" s="119"/>
      <c r="N165" s="101" t="s">
        <v>371</v>
      </c>
      <c r="O165" s="103">
        <v>41.25</v>
      </c>
      <c r="P165" s="104">
        <v>41.944444444444443</v>
      </c>
      <c r="Q165" s="105">
        <f t="shared" si="5"/>
        <v>-1.6556291390728433</v>
      </c>
      <c r="R165" s="104">
        <v>45</v>
      </c>
      <c r="S165" s="104">
        <v>35</v>
      </c>
    </row>
    <row r="166" spans="2:19" ht="28.2">
      <c r="B166" s="114" t="s">
        <v>218</v>
      </c>
      <c r="C166" s="114" t="s">
        <v>416</v>
      </c>
      <c r="D166" s="114"/>
      <c r="E166" s="114"/>
      <c r="F166" s="114"/>
      <c r="G166" s="114"/>
      <c r="H166" s="7"/>
      <c r="I166" s="7"/>
      <c r="J166" s="101">
        <v>39</v>
      </c>
      <c r="K166" s="119" t="s">
        <v>391</v>
      </c>
      <c r="L166" s="119" t="s">
        <v>391</v>
      </c>
      <c r="M166" s="119"/>
      <c r="N166" s="101" t="s">
        <v>371</v>
      </c>
      <c r="O166" s="103">
        <v>51.5</v>
      </c>
      <c r="P166" s="104">
        <v>52</v>
      </c>
      <c r="Q166" s="105">
        <f t="shared" si="5"/>
        <v>-0.961538461538467</v>
      </c>
      <c r="R166" s="104">
        <v>70</v>
      </c>
      <c r="S166" s="104">
        <v>40</v>
      </c>
    </row>
    <row r="167" spans="2:19" ht="28.2">
      <c r="B167" s="114" t="s">
        <v>219</v>
      </c>
      <c r="C167" s="114" t="s">
        <v>173</v>
      </c>
      <c r="D167" s="114"/>
      <c r="E167" s="114"/>
      <c r="F167" s="114"/>
      <c r="G167" s="114"/>
      <c r="H167" s="7"/>
      <c r="I167" s="7"/>
      <c r="J167" s="101">
        <v>40</v>
      </c>
      <c r="K167" s="117" t="s">
        <v>392</v>
      </c>
      <c r="L167" s="117"/>
      <c r="M167" s="117"/>
      <c r="N167" s="101" t="s">
        <v>371</v>
      </c>
      <c r="O167" s="103">
        <v>49.35</v>
      </c>
      <c r="P167" s="104">
        <v>49.166666666666664</v>
      </c>
      <c r="Q167" s="106">
        <f t="shared" si="5"/>
        <v>0.37288135593220773</v>
      </c>
      <c r="R167" s="104">
        <v>60</v>
      </c>
      <c r="S167" s="104">
        <v>32</v>
      </c>
    </row>
    <row r="168" spans="2:19" ht="28.2">
      <c r="B168" s="114" t="s">
        <v>220</v>
      </c>
      <c r="C168" s="114" t="s">
        <v>174</v>
      </c>
      <c r="D168" s="114"/>
      <c r="E168" s="114"/>
      <c r="F168" s="114"/>
      <c r="G168" s="114"/>
      <c r="H168" s="7"/>
      <c r="I168" s="7"/>
      <c r="J168" s="101">
        <v>41</v>
      </c>
      <c r="K168" s="117" t="s">
        <v>392</v>
      </c>
      <c r="L168" s="117"/>
      <c r="M168" s="117"/>
      <c r="N168" s="101" t="s">
        <v>387</v>
      </c>
      <c r="O168" s="103">
        <v>24.54</v>
      </c>
      <c r="P168" s="104">
        <v>26.2</v>
      </c>
      <c r="Q168" s="105">
        <f t="shared" si="5"/>
        <v>-6.3358778625954244</v>
      </c>
      <c r="R168" s="104">
        <v>34</v>
      </c>
      <c r="S168" s="104">
        <v>18</v>
      </c>
    </row>
    <row r="169" spans="2:19" ht="27.6">
      <c r="B169" s="114" t="s">
        <v>221</v>
      </c>
      <c r="C169" s="114" t="s">
        <v>175</v>
      </c>
      <c r="D169" s="114"/>
      <c r="E169" s="114"/>
      <c r="F169" s="114"/>
      <c r="G169" s="114"/>
      <c r="H169" s="7"/>
      <c r="I169" s="7"/>
      <c r="J169" s="7"/>
      <c r="K169" s="7"/>
      <c r="L169" s="7"/>
      <c r="M169" s="7"/>
      <c r="N169" s="7"/>
      <c r="O169" s="10"/>
      <c r="P169" s="7"/>
    </row>
    <row r="170" spans="2:19" ht="27.6">
      <c r="B170" s="114" t="s">
        <v>222</v>
      </c>
      <c r="C170" s="114" t="s">
        <v>176</v>
      </c>
      <c r="D170" s="114"/>
      <c r="E170" s="114"/>
      <c r="F170" s="114"/>
      <c r="G170" s="114"/>
      <c r="H170" s="7"/>
      <c r="I170" s="7"/>
      <c r="J170" s="7"/>
      <c r="K170" s="7"/>
      <c r="L170" s="7"/>
      <c r="M170" s="7"/>
      <c r="N170" s="7"/>
      <c r="O170" s="10"/>
      <c r="P170" s="7"/>
    </row>
    <row r="171" spans="2:19" ht="27.6">
      <c r="B171" s="114" t="s">
        <v>223</v>
      </c>
      <c r="C171" s="114" t="s">
        <v>177</v>
      </c>
      <c r="D171" s="114"/>
      <c r="E171" s="114"/>
      <c r="F171" s="114"/>
      <c r="G171" s="114"/>
      <c r="H171" s="7"/>
      <c r="I171" s="7"/>
      <c r="J171" s="7"/>
      <c r="K171" s="7"/>
      <c r="L171" s="7"/>
      <c r="M171" s="7"/>
      <c r="N171" s="7"/>
      <c r="O171" s="10"/>
      <c r="P171" s="7"/>
    </row>
    <row r="172" spans="2:19" ht="27.6">
      <c r="B172" s="114" t="s">
        <v>224</v>
      </c>
      <c r="C172" s="114" t="s">
        <v>178</v>
      </c>
      <c r="D172" s="114"/>
      <c r="E172" s="114"/>
      <c r="F172" s="114"/>
      <c r="G172" s="114"/>
      <c r="H172" s="7"/>
      <c r="I172" s="7"/>
      <c r="J172" s="7"/>
      <c r="K172" s="7"/>
      <c r="L172" s="7"/>
      <c r="M172" s="7"/>
      <c r="N172" s="7"/>
      <c r="O172" s="10"/>
      <c r="P172" s="7"/>
    </row>
    <row r="173" spans="2:19" ht="27.6">
      <c r="B173" s="114" t="s">
        <v>225</v>
      </c>
      <c r="C173" s="114" t="s">
        <v>179</v>
      </c>
      <c r="D173" s="114"/>
      <c r="E173" s="114"/>
      <c r="F173" s="114"/>
      <c r="G173" s="114"/>
      <c r="H173" s="7"/>
      <c r="I173" s="7"/>
      <c r="J173" s="7"/>
      <c r="K173" s="7"/>
      <c r="L173" s="7"/>
      <c r="M173" s="7"/>
      <c r="N173" s="7"/>
      <c r="O173" s="10"/>
      <c r="P173" s="7"/>
    </row>
    <row r="174" spans="2:19" ht="27.6">
      <c r="B174" s="114" t="s">
        <v>226</v>
      </c>
      <c r="C174" s="114" t="s">
        <v>459</v>
      </c>
      <c r="D174" s="114"/>
      <c r="E174" s="114"/>
      <c r="F174" s="114"/>
      <c r="G174" s="114"/>
      <c r="H174" s="7"/>
      <c r="I174" s="7"/>
      <c r="J174" s="7"/>
      <c r="K174" s="7"/>
      <c r="L174" s="7"/>
      <c r="M174" s="7"/>
      <c r="N174" s="7"/>
      <c r="O174" s="10"/>
      <c r="P174" s="7"/>
    </row>
    <row r="175" spans="2:19" ht="27.6">
      <c r="B175" s="114" t="s">
        <v>227</v>
      </c>
      <c r="C175" s="114" t="s">
        <v>180</v>
      </c>
      <c r="D175" s="114"/>
      <c r="E175" s="114"/>
      <c r="F175" s="114"/>
      <c r="G175" s="114"/>
      <c r="H175" s="7"/>
      <c r="I175" s="7"/>
      <c r="J175" s="7"/>
      <c r="K175" s="7"/>
      <c r="L175" s="7"/>
      <c r="M175" s="7"/>
      <c r="N175" s="7"/>
      <c r="O175" s="10"/>
      <c r="P175" s="7"/>
    </row>
    <row r="176" spans="2:19" ht="27.6">
      <c r="B176" s="114" t="s">
        <v>228</v>
      </c>
      <c r="C176" s="114" t="s">
        <v>181</v>
      </c>
      <c r="D176" s="114"/>
      <c r="E176" s="114"/>
      <c r="F176" s="114"/>
      <c r="G176" s="114"/>
      <c r="H176" s="7"/>
      <c r="I176" s="7"/>
      <c r="J176" s="7"/>
      <c r="K176" s="7"/>
      <c r="L176" s="7"/>
      <c r="M176" s="7"/>
      <c r="N176" s="7"/>
      <c r="O176" s="10"/>
      <c r="P176" s="7"/>
    </row>
    <row r="177" spans="2:16" ht="27.6">
      <c r="B177" s="114" t="s">
        <v>229</v>
      </c>
      <c r="C177" s="114" t="s">
        <v>182</v>
      </c>
      <c r="D177" s="114"/>
      <c r="E177" s="114"/>
      <c r="F177" s="114"/>
      <c r="G177" s="114"/>
      <c r="H177" s="7"/>
      <c r="I177" s="7"/>
      <c r="J177" s="7"/>
      <c r="K177" s="7"/>
      <c r="L177" s="7"/>
      <c r="M177" s="7"/>
      <c r="N177" s="7"/>
      <c r="O177" s="10"/>
      <c r="P177" s="7"/>
    </row>
    <row r="178" spans="2:16" ht="27.6">
      <c r="B178" s="114" t="s">
        <v>230</v>
      </c>
      <c r="C178" s="114" t="s">
        <v>183</v>
      </c>
      <c r="D178" s="114"/>
      <c r="E178" s="114"/>
      <c r="F178" s="114"/>
      <c r="G178" s="114"/>
      <c r="H178" s="7"/>
      <c r="I178" s="7"/>
      <c r="J178" s="7"/>
      <c r="K178" s="7"/>
      <c r="L178" s="7"/>
      <c r="M178" s="7"/>
      <c r="N178" s="7"/>
      <c r="O178" s="10"/>
      <c r="P178" s="7"/>
    </row>
    <row r="179" spans="2:16" ht="27.6">
      <c r="B179" s="114" t="s">
        <v>231</v>
      </c>
      <c r="C179" s="114" t="s">
        <v>460</v>
      </c>
      <c r="D179" s="114"/>
      <c r="E179" s="114"/>
      <c r="F179" s="114"/>
      <c r="G179" s="114"/>
      <c r="H179" s="7"/>
      <c r="I179" s="7"/>
      <c r="J179" s="7"/>
      <c r="K179" s="7"/>
      <c r="L179" s="7"/>
      <c r="M179" s="7"/>
      <c r="N179" s="7"/>
      <c r="O179" s="10"/>
      <c r="P179" s="7"/>
    </row>
    <row r="180" spans="2:16" ht="27.6">
      <c r="B180" s="114" t="s">
        <v>232</v>
      </c>
      <c r="C180" s="114" t="s">
        <v>184</v>
      </c>
      <c r="D180" s="114"/>
      <c r="E180" s="114"/>
      <c r="F180" s="114"/>
      <c r="G180" s="114"/>
      <c r="H180" s="7"/>
      <c r="I180" s="7"/>
      <c r="J180" s="7"/>
      <c r="K180" s="7"/>
      <c r="L180" s="7"/>
      <c r="M180" s="7"/>
      <c r="N180" s="7"/>
      <c r="O180" s="10"/>
      <c r="P180" s="7"/>
    </row>
    <row r="181" spans="2:16" ht="27.6">
      <c r="B181" s="114" t="s">
        <v>233</v>
      </c>
      <c r="C181" s="114" t="s">
        <v>185</v>
      </c>
      <c r="D181" s="114"/>
      <c r="E181" s="114"/>
      <c r="F181" s="114"/>
      <c r="G181" s="114"/>
      <c r="H181" s="7"/>
      <c r="I181" s="7"/>
      <c r="J181" s="7"/>
      <c r="K181" s="7"/>
      <c r="L181" s="7"/>
      <c r="M181" s="7"/>
      <c r="N181" s="7"/>
      <c r="O181" s="10"/>
      <c r="P181" s="7"/>
    </row>
    <row r="182" spans="2:16" ht="27.6">
      <c r="B182" s="114" t="s">
        <v>234</v>
      </c>
      <c r="C182" s="114" t="s">
        <v>186</v>
      </c>
      <c r="D182" s="114"/>
      <c r="E182" s="114"/>
      <c r="F182" s="114"/>
      <c r="G182" s="114"/>
      <c r="H182" s="7"/>
      <c r="I182" s="7"/>
      <c r="J182" s="7"/>
      <c r="K182" s="7"/>
      <c r="L182" s="7"/>
      <c r="M182" s="7"/>
      <c r="N182" s="7"/>
      <c r="O182" s="10"/>
      <c r="P182" s="7"/>
    </row>
    <row r="183" spans="2:16" ht="27.6">
      <c r="B183" s="114" t="s">
        <v>235</v>
      </c>
      <c r="C183" s="114" t="s">
        <v>461</v>
      </c>
      <c r="D183" s="114"/>
      <c r="E183" s="114"/>
      <c r="F183" s="114"/>
      <c r="G183" s="114"/>
      <c r="H183" s="7"/>
      <c r="I183" s="7"/>
      <c r="J183" s="7"/>
      <c r="K183" s="7"/>
      <c r="L183" s="7"/>
      <c r="M183" s="7"/>
      <c r="N183" s="7"/>
      <c r="O183" s="10"/>
      <c r="P183" s="7"/>
    </row>
    <row r="184" spans="2:16" ht="27.6">
      <c r="B184" s="114" t="s">
        <v>236</v>
      </c>
      <c r="C184" s="114" t="s">
        <v>187</v>
      </c>
      <c r="D184" s="114"/>
      <c r="E184" s="114"/>
      <c r="F184" s="114"/>
      <c r="G184" s="114"/>
      <c r="H184" s="7"/>
      <c r="I184" s="7"/>
      <c r="J184" s="7"/>
      <c r="K184" s="7"/>
      <c r="L184" s="7"/>
      <c r="M184" s="7"/>
      <c r="N184" s="7"/>
      <c r="O184" s="10"/>
      <c r="P184" s="7"/>
    </row>
    <row r="185" spans="2:16" ht="27.6">
      <c r="B185" s="114" t="s">
        <v>237</v>
      </c>
      <c r="C185" s="114" t="s">
        <v>188</v>
      </c>
      <c r="D185" s="114"/>
      <c r="E185" s="114"/>
      <c r="F185" s="114"/>
      <c r="G185" s="114"/>
      <c r="H185" s="7"/>
      <c r="I185" s="7"/>
      <c r="J185" s="7"/>
      <c r="K185" s="7"/>
      <c r="L185" s="7"/>
      <c r="M185" s="7"/>
      <c r="N185" s="7"/>
      <c r="O185" s="10"/>
      <c r="P185" s="7"/>
    </row>
    <row r="186" spans="2:16" ht="27.6">
      <c r="B186" s="114" t="s">
        <v>238</v>
      </c>
      <c r="C186" s="114" t="s">
        <v>189</v>
      </c>
      <c r="D186" s="114"/>
      <c r="E186" s="114"/>
      <c r="F186" s="114"/>
      <c r="G186" s="114"/>
      <c r="H186" s="7"/>
      <c r="I186" s="7"/>
      <c r="J186" s="7"/>
      <c r="K186" s="7"/>
      <c r="L186" s="7"/>
      <c r="M186" s="7"/>
      <c r="N186" s="7"/>
      <c r="O186" s="10"/>
      <c r="P186" s="7"/>
    </row>
    <row r="187" spans="2:16" ht="27.6">
      <c r="B187" s="114" t="s">
        <v>239</v>
      </c>
      <c r="C187" s="114" t="s">
        <v>190</v>
      </c>
      <c r="D187" s="114"/>
      <c r="E187" s="114"/>
      <c r="F187" s="114"/>
      <c r="G187" s="114"/>
      <c r="H187" s="7"/>
      <c r="I187" s="7"/>
      <c r="J187" s="7"/>
      <c r="K187" s="7"/>
      <c r="L187" s="7"/>
      <c r="M187" s="7"/>
      <c r="N187" s="7"/>
      <c r="O187" s="10"/>
      <c r="P187" s="7"/>
    </row>
    <row r="188" spans="2:16" ht="27.6">
      <c r="B188" s="114" t="s">
        <v>240</v>
      </c>
      <c r="C188" s="114" t="s">
        <v>462</v>
      </c>
      <c r="D188" s="114"/>
      <c r="E188" s="114"/>
      <c r="F188" s="114"/>
      <c r="G188" s="114"/>
      <c r="H188" s="7"/>
      <c r="I188" s="7"/>
      <c r="J188" s="7"/>
      <c r="K188" s="7"/>
      <c r="L188" s="7"/>
      <c r="M188" s="7"/>
      <c r="N188" s="7"/>
      <c r="O188" s="10"/>
      <c r="P188" s="7"/>
    </row>
    <row r="189" spans="2:16" ht="27.6">
      <c r="B189" s="114" t="s">
        <v>241</v>
      </c>
      <c r="C189" s="114" t="s">
        <v>191</v>
      </c>
      <c r="D189" s="114"/>
      <c r="E189" s="114"/>
      <c r="F189" s="114"/>
      <c r="G189" s="114"/>
      <c r="H189" s="7"/>
      <c r="I189" s="7"/>
      <c r="J189" s="7"/>
      <c r="K189" s="7"/>
      <c r="L189" s="7"/>
      <c r="M189" s="7"/>
      <c r="N189" s="7"/>
      <c r="O189" s="10"/>
      <c r="P189" s="7"/>
    </row>
    <row r="190" spans="2:16" ht="27.6">
      <c r="B190" s="114" t="s">
        <v>242</v>
      </c>
      <c r="C190" s="114" t="s">
        <v>192</v>
      </c>
      <c r="D190" s="114"/>
      <c r="E190" s="114"/>
      <c r="F190" s="114"/>
      <c r="G190" s="114"/>
      <c r="H190" s="7"/>
      <c r="I190" s="7"/>
      <c r="J190" s="7"/>
      <c r="K190" s="7"/>
      <c r="L190" s="7"/>
      <c r="M190" s="7"/>
      <c r="N190" s="7"/>
      <c r="O190" s="10"/>
      <c r="P190" s="7"/>
    </row>
    <row r="191" spans="2:16" ht="27.6">
      <c r="B191" s="114" t="s">
        <v>243</v>
      </c>
      <c r="C191" s="114" t="s">
        <v>193</v>
      </c>
      <c r="D191" s="114"/>
      <c r="E191" s="114"/>
      <c r="F191" s="114"/>
      <c r="G191" s="114"/>
      <c r="H191" s="7"/>
      <c r="I191" s="7"/>
      <c r="J191" s="7"/>
      <c r="K191" s="7"/>
      <c r="L191" s="7"/>
      <c r="M191" s="7"/>
      <c r="N191" s="7"/>
      <c r="O191" s="10"/>
      <c r="P191" s="7"/>
    </row>
    <row r="192" spans="2:16" ht="27.6">
      <c r="B192" s="114" t="s">
        <v>244</v>
      </c>
      <c r="C192" s="114" t="s">
        <v>194</v>
      </c>
      <c r="D192" s="114"/>
      <c r="E192" s="114"/>
      <c r="F192" s="114"/>
      <c r="G192" s="114"/>
      <c r="H192" s="7"/>
      <c r="I192" s="7"/>
      <c r="J192" s="7"/>
      <c r="K192" s="7"/>
      <c r="L192" s="7"/>
      <c r="M192" s="7"/>
      <c r="N192" s="7"/>
      <c r="O192" s="10"/>
      <c r="P192" s="7"/>
    </row>
    <row r="193" spans="2:16" ht="27.6">
      <c r="B193" s="114" t="s">
        <v>245</v>
      </c>
      <c r="C193" s="114" t="s">
        <v>195</v>
      </c>
      <c r="D193" s="114"/>
      <c r="E193" s="114"/>
      <c r="F193" s="114"/>
      <c r="G193" s="114"/>
      <c r="H193" s="7"/>
      <c r="I193" s="7"/>
      <c r="J193" s="7"/>
      <c r="K193" s="7"/>
      <c r="L193" s="7"/>
      <c r="M193" s="7"/>
      <c r="N193" s="7"/>
      <c r="O193" s="10"/>
      <c r="P193" s="7"/>
    </row>
    <row r="194" spans="2:16" ht="27.6">
      <c r="B194" s="114" t="s">
        <v>246</v>
      </c>
      <c r="C194" s="114" t="s">
        <v>197</v>
      </c>
      <c r="D194" s="114"/>
      <c r="E194" s="114"/>
      <c r="F194" s="114"/>
      <c r="G194" s="114"/>
      <c r="H194" s="7"/>
      <c r="I194" s="7"/>
      <c r="J194" s="7"/>
      <c r="K194" s="7"/>
      <c r="L194" s="7"/>
      <c r="M194" s="7"/>
      <c r="N194" s="7"/>
      <c r="O194" s="10"/>
      <c r="P194" s="7"/>
    </row>
    <row r="195" spans="2:16" ht="27.6">
      <c r="B195" s="114" t="s">
        <v>247</v>
      </c>
      <c r="C195" s="114" t="s">
        <v>198</v>
      </c>
      <c r="D195" s="114"/>
      <c r="E195" s="114"/>
      <c r="F195" s="114"/>
      <c r="G195" s="114"/>
      <c r="H195" s="7"/>
      <c r="I195" s="7"/>
      <c r="J195" s="7"/>
      <c r="K195" s="7"/>
      <c r="L195" s="7"/>
      <c r="M195" s="7"/>
      <c r="N195" s="7"/>
      <c r="O195" s="10"/>
      <c r="P195" s="7"/>
    </row>
    <row r="196" spans="2:16" ht="27.6">
      <c r="B196" s="114" t="s">
        <v>248</v>
      </c>
      <c r="C196" s="114" t="s">
        <v>199</v>
      </c>
      <c r="D196" s="114"/>
      <c r="E196" s="114"/>
      <c r="F196" s="114"/>
      <c r="G196" s="114"/>
      <c r="H196" s="7"/>
      <c r="I196" s="7"/>
      <c r="J196" s="7"/>
      <c r="K196" s="7"/>
      <c r="L196" s="7"/>
      <c r="M196" s="7"/>
      <c r="N196" s="7"/>
      <c r="O196" s="10"/>
      <c r="P196" s="7"/>
    </row>
    <row r="197" spans="2:16" ht="27.6">
      <c r="B197" s="114" t="s">
        <v>418</v>
      </c>
      <c r="C197" s="114" t="s">
        <v>200</v>
      </c>
      <c r="D197" s="114"/>
      <c r="E197" s="114"/>
      <c r="F197" s="114"/>
      <c r="G197" s="114"/>
      <c r="H197" s="7"/>
      <c r="I197" s="7"/>
      <c r="J197" s="7"/>
      <c r="K197" s="7"/>
      <c r="L197" s="7"/>
      <c r="M197" s="7"/>
      <c r="N197" s="7"/>
      <c r="O197" s="10"/>
      <c r="P197" s="7"/>
    </row>
    <row r="198" spans="2:16" ht="27.6">
      <c r="B198" s="114" t="s">
        <v>249</v>
      </c>
      <c r="C198" s="114" t="s">
        <v>201</v>
      </c>
      <c r="D198" s="114"/>
      <c r="E198" s="114"/>
      <c r="F198" s="114"/>
      <c r="G198" s="114"/>
      <c r="H198" s="7"/>
      <c r="I198" s="7"/>
      <c r="J198" s="7"/>
      <c r="K198" s="7"/>
      <c r="L198" s="7"/>
      <c r="M198" s="7"/>
      <c r="N198" s="7"/>
      <c r="O198" s="10"/>
      <c r="P198" s="7"/>
    </row>
    <row r="199" spans="2:16" ht="27.6">
      <c r="B199" s="114" t="s">
        <v>250</v>
      </c>
      <c r="C199" s="114" t="s">
        <v>202</v>
      </c>
      <c r="D199" s="114"/>
      <c r="E199" s="114"/>
      <c r="F199" s="114"/>
      <c r="G199" s="114"/>
      <c r="H199" s="7"/>
      <c r="I199" s="7"/>
      <c r="J199" s="7"/>
      <c r="K199" s="7"/>
      <c r="L199" s="7"/>
      <c r="M199" s="7"/>
      <c r="N199" s="7"/>
      <c r="O199" s="10"/>
      <c r="P199" s="7"/>
    </row>
    <row r="200" spans="2:16" ht="27.6">
      <c r="B200" s="114" t="s">
        <v>196</v>
      </c>
      <c r="C200" s="114" t="s">
        <v>203</v>
      </c>
      <c r="D200" s="114"/>
      <c r="E200" s="114"/>
      <c r="F200" s="114"/>
      <c r="G200" s="114"/>
      <c r="H200" s="7"/>
      <c r="I200" s="7"/>
      <c r="J200" s="7"/>
      <c r="K200" s="7"/>
      <c r="L200" s="7"/>
      <c r="M200" s="7"/>
      <c r="N200" s="7"/>
      <c r="O200" s="10"/>
      <c r="P200" s="7"/>
    </row>
    <row r="201" spans="2:16" ht="27.6">
      <c r="B201" s="114" t="s">
        <v>251</v>
      </c>
      <c r="C201" s="114" t="s">
        <v>204</v>
      </c>
      <c r="D201" s="114"/>
      <c r="E201" s="114"/>
      <c r="F201" s="114"/>
      <c r="G201" s="114"/>
      <c r="H201" s="7"/>
      <c r="I201" s="7"/>
      <c r="J201" s="7"/>
      <c r="K201" s="7"/>
      <c r="L201" s="7"/>
      <c r="M201" s="7"/>
      <c r="N201" s="7"/>
      <c r="O201" s="10"/>
      <c r="P201" s="7"/>
    </row>
    <row r="202" spans="2:16" ht="27.6">
      <c r="B202" s="114" t="s">
        <v>252</v>
      </c>
      <c r="C202" s="114" t="s">
        <v>205</v>
      </c>
      <c r="D202" s="114"/>
      <c r="E202" s="114"/>
      <c r="F202" s="114"/>
      <c r="G202" s="114"/>
      <c r="H202" s="7"/>
      <c r="I202" s="7"/>
      <c r="J202" s="7"/>
      <c r="K202" s="7"/>
      <c r="L202" s="7"/>
      <c r="M202" s="7"/>
      <c r="N202" s="7"/>
      <c r="O202" s="10"/>
      <c r="P202" s="7"/>
    </row>
    <row r="203" spans="2:16" ht="27.6">
      <c r="B203" s="114" t="s">
        <v>253</v>
      </c>
      <c r="C203" s="114" t="s">
        <v>206</v>
      </c>
      <c r="D203" s="114"/>
      <c r="E203" s="114"/>
      <c r="F203" s="114"/>
      <c r="G203" s="114"/>
      <c r="H203" s="7"/>
      <c r="I203" s="7"/>
      <c r="J203" s="7"/>
      <c r="K203" s="7"/>
      <c r="L203" s="7"/>
      <c r="M203" s="7"/>
      <c r="N203" s="7"/>
      <c r="O203" s="10"/>
      <c r="P203" s="7"/>
    </row>
    <row r="204" spans="2:16" ht="27.6">
      <c r="B204" s="114" t="s">
        <v>254</v>
      </c>
      <c r="C204" s="114" t="s">
        <v>207</v>
      </c>
      <c r="D204" s="114"/>
      <c r="E204" s="114"/>
      <c r="F204" s="114"/>
      <c r="G204" s="114"/>
      <c r="H204" s="7"/>
      <c r="I204" s="7"/>
      <c r="J204" s="7"/>
      <c r="K204" s="7"/>
      <c r="L204" s="7"/>
      <c r="M204" s="7"/>
      <c r="N204" s="7"/>
      <c r="O204" s="10"/>
      <c r="P204" s="7"/>
    </row>
    <row r="205" spans="2:16" ht="27.6">
      <c r="B205" s="114" t="s">
        <v>255</v>
      </c>
      <c r="C205" s="114" t="s">
        <v>208</v>
      </c>
      <c r="D205" s="114"/>
      <c r="E205" s="114"/>
      <c r="F205" s="114"/>
      <c r="G205" s="114"/>
      <c r="H205" s="7"/>
      <c r="I205" s="7"/>
      <c r="J205" s="7"/>
      <c r="K205" s="7"/>
      <c r="L205" s="7"/>
      <c r="M205" s="7"/>
      <c r="N205" s="7"/>
      <c r="O205" s="10"/>
      <c r="P205" s="7"/>
    </row>
    <row r="206" spans="2:16" ht="27.6">
      <c r="B206" s="114" t="s">
        <v>256</v>
      </c>
      <c r="C206" s="114" t="s">
        <v>209</v>
      </c>
      <c r="D206" s="114"/>
      <c r="E206" s="114"/>
      <c r="F206" s="114"/>
      <c r="G206" s="114"/>
      <c r="H206" s="7"/>
      <c r="I206" s="7"/>
      <c r="J206" s="7"/>
      <c r="K206" s="7"/>
      <c r="L206" s="7"/>
      <c r="M206" s="7"/>
      <c r="N206" s="7"/>
      <c r="O206" s="10"/>
      <c r="P206" s="7"/>
    </row>
    <row r="207" spans="2:16" ht="27.6">
      <c r="B207" s="114" t="s">
        <v>257</v>
      </c>
      <c r="C207" s="114" t="s">
        <v>210</v>
      </c>
      <c r="D207" s="114"/>
      <c r="E207" s="114"/>
      <c r="F207" s="114"/>
      <c r="G207" s="114"/>
      <c r="H207" s="7"/>
      <c r="I207" s="7"/>
      <c r="J207" s="7"/>
      <c r="K207" s="7"/>
      <c r="L207" s="7"/>
      <c r="M207" s="7"/>
      <c r="N207" s="7"/>
      <c r="O207" s="10"/>
      <c r="P207" s="7"/>
    </row>
    <row r="208" spans="2:16" ht="27.6">
      <c r="B208" s="114" t="s">
        <v>258</v>
      </c>
      <c r="C208" s="114" t="s">
        <v>211</v>
      </c>
      <c r="D208" s="114"/>
      <c r="E208" s="114"/>
      <c r="F208" s="114"/>
      <c r="G208" s="114"/>
      <c r="H208" s="7"/>
      <c r="I208" s="7"/>
      <c r="J208" s="7"/>
      <c r="K208" s="7"/>
      <c r="L208" s="7"/>
      <c r="M208" s="7"/>
      <c r="N208" s="7"/>
      <c r="O208" s="10"/>
      <c r="P208" s="7"/>
    </row>
    <row r="209" spans="2:16" ht="27.6">
      <c r="B209" s="114" t="s">
        <v>259</v>
      </c>
      <c r="C209" s="114" t="s">
        <v>420</v>
      </c>
      <c r="D209" s="114"/>
      <c r="E209" s="114"/>
      <c r="F209" s="114"/>
      <c r="G209" s="114"/>
      <c r="H209" s="7"/>
      <c r="I209" s="7"/>
      <c r="J209" s="7"/>
      <c r="K209" s="7"/>
      <c r="L209" s="7"/>
      <c r="M209" s="7"/>
      <c r="N209" s="7"/>
      <c r="O209" s="10"/>
      <c r="P209" s="7"/>
    </row>
    <row r="210" spans="2:16" ht="27.6">
      <c r="B210" s="114" t="s">
        <v>260</v>
      </c>
      <c r="C210" s="116"/>
      <c r="D210" s="114"/>
      <c r="E210" s="114"/>
      <c r="F210" s="114"/>
      <c r="G210" s="114"/>
      <c r="H210" s="7"/>
      <c r="I210" s="7"/>
      <c r="J210" s="7"/>
      <c r="K210" s="7"/>
      <c r="L210" s="7"/>
      <c r="M210" s="7"/>
      <c r="N210" s="7"/>
      <c r="O210" s="10"/>
      <c r="P210" s="7"/>
    </row>
    <row r="211" spans="2:16" ht="27.6">
      <c r="B211" s="114" t="s">
        <v>261</v>
      </c>
      <c r="C211" s="116"/>
      <c r="D211" s="114"/>
      <c r="E211" s="114"/>
      <c r="F211" s="114"/>
      <c r="G211" s="114"/>
      <c r="H211" s="7"/>
      <c r="I211" s="7"/>
      <c r="J211" s="7"/>
      <c r="K211" s="7"/>
      <c r="L211" s="7"/>
      <c r="M211" s="7"/>
      <c r="N211" s="7"/>
      <c r="O211" s="10"/>
      <c r="P211" s="7"/>
    </row>
    <row r="212" spans="2:16" ht="27.6">
      <c r="B212" s="114" t="s">
        <v>262</v>
      </c>
      <c r="C212" s="114"/>
      <c r="D212" s="114"/>
      <c r="E212" s="114"/>
      <c r="F212" s="114"/>
      <c r="G212" s="114"/>
      <c r="H212" s="7"/>
      <c r="I212" s="7"/>
      <c r="J212" s="7"/>
      <c r="K212" s="7"/>
      <c r="L212" s="7"/>
      <c r="M212" s="7"/>
      <c r="N212" s="7"/>
      <c r="O212" s="10"/>
      <c r="P212" s="7"/>
    </row>
    <row r="213" spans="2:16" ht="27.6">
      <c r="B213" s="114" t="s">
        <v>263</v>
      </c>
      <c r="C213" s="114"/>
      <c r="D213" s="114"/>
      <c r="E213" s="114"/>
      <c r="F213" s="114"/>
      <c r="G213" s="114"/>
      <c r="H213" s="7"/>
      <c r="I213" s="7"/>
      <c r="J213" s="7"/>
      <c r="K213" s="7"/>
      <c r="L213" s="7"/>
      <c r="M213" s="7"/>
      <c r="N213" s="7"/>
      <c r="O213" s="10"/>
      <c r="P213" s="7"/>
    </row>
    <row r="214" spans="2:16" ht="27.6">
      <c r="B214" s="114" t="s">
        <v>264</v>
      </c>
      <c r="C214" s="114"/>
      <c r="D214" s="114"/>
      <c r="E214" s="114"/>
      <c r="F214" s="114"/>
      <c r="G214" s="114"/>
      <c r="H214" s="7"/>
      <c r="I214" s="7"/>
      <c r="J214" s="7"/>
      <c r="K214" s="7"/>
      <c r="L214" s="7"/>
      <c r="M214" s="7"/>
      <c r="N214" s="7"/>
      <c r="O214" s="10"/>
      <c r="P214" s="7"/>
    </row>
    <row r="215" spans="2:16" ht="27.6">
      <c r="B215" s="114" t="s">
        <v>265</v>
      </c>
      <c r="C215" s="114"/>
      <c r="D215" s="114"/>
      <c r="E215" s="114"/>
      <c r="F215" s="114"/>
      <c r="G215" s="114"/>
      <c r="H215" s="7"/>
      <c r="I215" s="7"/>
      <c r="J215" s="7"/>
      <c r="K215" s="7"/>
      <c r="L215" s="7"/>
      <c r="M215" s="7"/>
      <c r="N215" s="7"/>
      <c r="O215" s="10"/>
      <c r="P215" s="7"/>
    </row>
    <row r="216" spans="2:16" ht="27.6">
      <c r="B216" s="114" t="s">
        <v>266</v>
      </c>
      <c r="C216" s="114"/>
      <c r="D216" s="114"/>
      <c r="E216" s="114"/>
      <c r="F216" s="114"/>
      <c r="G216" s="114"/>
      <c r="H216" s="7"/>
      <c r="I216" s="7"/>
      <c r="J216" s="7"/>
      <c r="K216" s="7"/>
      <c r="L216" s="7"/>
      <c r="M216" s="7"/>
      <c r="N216" s="7"/>
      <c r="O216" s="10"/>
      <c r="P216" s="7"/>
    </row>
    <row r="217" spans="2:16" ht="27.6">
      <c r="B217" s="114" t="s">
        <v>267</v>
      </c>
      <c r="C217" s="114"/>
      <c r="D217" s="114"/>
      <c r="E217" s="114"/>
      <c r="F217" s="114"/>
      <c r="G217" s="114"/>
      <c r="H217" s="7"/>
      <c r="I217" s="7"/>
      <c r="J217" s="7"/>
      <c r="K217" s="7"/>
      <c r="L217" s="7"/>
      <c r="M217" s="7"/>
      <c r="N217" s="7"/>
      <c r="O217" s="10"/>
      <c r="P217" s="7"/>
    </row>
    <row r="218" spans="2:16" ht="27.6">
      <c r="B218" s="114" t="s">
        <v>269</v>
      </c>
      <c r="C218" s="114"/>
      <c r="D218" s="114"/>
      <c r="E218" s="114"/>
      <c r="F218" s="114"/>
      <c r="G218" s="114"/>
      <c r="H218" s="7"/>
      <c r="I218" s="7"/>
      <c r="J218" s="7"/>
      <c r="K218" s="7"/>
      <c r="L218" s="7"/>
      <c r="M218" s="7"/>
      <c r="N218" s="7"/>
      <c r="O218" s="10"/>
      <c r="P218" s="7"/>
    </row>
    <row r="219" spans="2:16" ht="27.6">
      <c r="B219" s="114" t="s">
        <v>268</v>
      </c>
      <c r="C219" s="114"/>
      <c r="D219" s="114"/>
      <c r="E219" s="114"/>
      <c r="F219" s="114"/>
      <c r="G219" s="114"/>
      <c r="H219" s="7"/>
      <c r="I219" s="7"/>
      <c r="J219" s="7"/>
      <c r="K219" s="7"/>
      <c r="L219" s="7"/>
      <c r="M219" s="7"/>
      <c r="N219" s="7"/>
      <c r="O219" s="10"/>
      <c r="P219" s="7"/>
    </row>
    <row r="220" spans="2:16" ht="27.6">
      <c r="B220" s="114" t="s">
        <v>270</v>
      </c>
      <c r="C220" s="114"/>
      <c r="D220" s="114"/>
      <c r="E220" s="114"/>
      <c r="F220" s="114"/>
      <c r="G220" s="114"/>
      <c r="H220" s="7"/>
      <c r="I220" s="7"/>
      <c r="J220" s="7"/>
      <c r="K220" s="7"/>
      <c r="L220" s="7"/>
      <c r="M220" s="7"/>
      <c r="N220" s="7"/>
      <c r="O220" s="10"/>
      <c r="P220" s="7"/>
    </row>
    <row r="221" spans="2:16" ht="27.6">
      <c r="B221" s="114" t="s">
        <v>464</v>
      </c>
      <c r="C221" s="116"/>
      <c r="D221" s="116"/>
      <c r="E221" s="116"/>
      <c r="F221" s="116"/>
      <c r="G221" s="116"/>
      <c r="H221" s="7"/>
      <c r="I221" s="7"/>
      <c r="J221" s="7"/>
      <c r="K221" s="7"/>
      <c r="L221" s="7"/>
      <c r="M221" s="7"/>
      <c r="N221" s="7"/>
      <c r="O221" s="10"/>
      <c r="P221" s="7"/>
    </row>
    <row r="222" spans="2:16" ht="27.6">
      <c r="B222" s="114" t="s">
        <v>419</v>
      </c>
      <c r="C222" s="114"/>
      <c r="D222" s="114"/>
      <c r="E222" s="114"/>
      <c r="F222" s="114"/>
      <c r="G222" s="114"/>
      <c r="H222" s="7"/>
      <c r="I222" s="7"/>
      <c r="J222" s="7"/>
      <c r="K222" s="7"/>
      <c r="L222" s="7"/>
      <c r="M222" s="7"/>
      <c r="N222" s="7"/>
      <c r="O222" s="10"/>
      <c r="P222" s="7"/>
    </row>
    <row r="223" spans="2:16" ht="28.2">
      <c r="B223" s="128" t="s">
        <v>427</v>
      </c>
      <c r="C223" s="129"/>
      <c r="D223" s="129"/>
      <c r="E223" s="129"/>
      <c r="F223" s="129"/>
      <c r="G223" s="130"/>
      <c r="H223" s="7"/>
      <c r="I223" s="7"/>
      <c r="J223" s="7"/>
      <c r="K223" s="7"/>
      <c r="L223" s="7"/>
      <c r="M223" s="7"/>
      <c r="N223" s="7"/>
      <c r="O223" s="10"/>
      <c r="P223" s="7"/>
    </row>
    <row r="224" spans="2:16" ht="27.6">
      <c r="B224" s="114" t="s">
        <v>221</v>
      </c>
      <c r="C224" s="114"/>
      <c r="D224" s="114"/>
      <c r="E224" s="114"/>
      <c r="F224" s="114"/>
      <c r="G224" s="114"/>
      <c r="H224" s="7"/>
      <c r="I224" s="7"/>
      <c r="J224" s="7"/>
      <c r="K224" s="7"/>
      <c r="L224" s="7"/>
      <c r="M224" s="7"/>
      <c r="N224" s="7"/>
      <c r="O224" s="10"/>
      <c r="P224" s="7"/>
    </row>
    <row r="225" spans="2:16" ht="27.6">
      <c r="B225" s="114" t="s">
        <v>423</v>
      </c>
      <c r="C225" s="114"/>
      <c r="D225" s="114"/>
      <c r="E225" s="114"/>
      <c r="F225" s="114"/>
      <c r="G225" s="114"/>
      <c r="H225" s="7"/>
      <c r="I225" s="7"/>
      <c r="J225" s="7"/>
      <c r="K225" s="7"/>
      <c r="L225" s="7"/>
      <c r="M225" s="7"/>
      <c r="N225" s="7"/>
      <c r="O225" s="10"/>
      <c r="P225" s="7"/>
    </row>
    <row r="226" spans="2:16" ht="28.2">
      <c r="B226" s="128" t="s">
        <v>428</v>
      </c>
      <c r="C226" s="129"/>
      <c r="D226" s="129"/>
      <c r="E226" s="129"/>
      <c r="F226" s="129"/>
      <c r="G226" s="130"/>
      <c r="H226" s="7"/>
      <c r="I226" s="7"/>
      <c r="J226" s="7"/>
      <c r="K226" s="7"/>
      <c r="L226" s="7"/>
      <c r="M226" s="7"/>
      <c r="N226" s="7"/>
      <c r="O226" s="10"/>
      <c r="P226" s="7"/>
    </row>
    <row r="227" spans="2:16" ht="27.6">
      <c r="B227" s="114" t="s">
        <v>423</v>
      </c>
      <c r="C227" s="114"/>
      <c r="D227" s="114"/>
      <c r="E227" s="114"/>
      <c r="F227" s="114"/>
      <c r="G227" s="114"/>
      <c r="H227" s="7"/>
      <c r="I227" s="7"/>
      <c r="J227" s="7"/>
      <c r="K227" s="7"/>
      <c r="L227" s="7"/>
      <c r="M227" s="7"/>
      <c r="N227" s="7"/>
      <c r="O227" s="10"/>
      <c r="P227" s="7"/>
    </row>
    <row r="228" spans="2:16" ht="28.2">
      <c r="B228" s="128" t="s">
        <v>429</v>
      </c>
      <c r="C228" s="129"/>
      <c r="D228" s="129"/>
      <c r="E228" s="129"/>
      <c r="F228" s="129"/>
      <c r="G228" s="130"/>
      <c r="H228" s="7"/>
      <c r="I228" s="7"/>
      <c r="J228" s="7"/>
      <c r="K228" s="7"/>
      <c r="L228" s="7"/>
      <c r="M228" s="7"/>
      <c r="N228" s="7"/>
      <c r="O228" s="10"/>
      <c r="P228" s="7"/>
    </row>
    <row r="229" spans="2:16" ht="27.6">
      <c r="B229" s="114" t="s">
        <v>266</v>
      </c>
      <c r="C229" s="114"/>
      <c r="D229" s="114"/>
      <c r="E229" s="114"/>
      <c r="F229" s="114"/>
      <c r="G229" s="114"/>
      <c r="H229" s="7"/>
      <c r="I229" s="7"/>
      <c r="J229" s="7"/>
      <c r="K229" s="7"/>
      <c r="L229" s="7"/>
      <c r="M229" s="7"/>
      <c r="N229" s="7"/>
      <c r="O229" s="10"/>
      <c r="P229" s="7"/>
    </row>
    <row r="230" spans="2:16" ht="28.2">
      <c r="B230" s="128" t="s">
        <v>430</v>
      </c>
      <c r="C230" s="129"/>
      <c r="D230" s="129"/>
      <c r="E230" s="129"/>
      <c r="F230" s="129"/>
      <c r="G230" s="130"/>
      <c r="H230" s="7"/>
      <c r="I230" s="7"/>
      <c r="J230" s="7"/>
      <c r="K230" s="7"/>
      <c r="L230" s="7"/>
      <c r="M230" s="7"/>
      <c r="N230" s="7"/>
      <c r="O230" s="10"/>
      <c r="P230" s="7"/>
    </row>
    <row r="231" spans="2:16" ht="27.6">
      <c r="B231" s="114" t="s">
        <v>424</v>
      </c>
      <c r="C231" s="114"/>
      <c r="D231" s="114"/>
      <c r="E231" s="114"/>
      <c r="F231" s="114"/>
      <c r="G231" s="114"/>
      <c r="H231" s="7"/>
      <c r="I231" s="7"/>
      <c r="J231" s="7"/>
      <c r="K231" s="7"/>
      <c r="L231" s="7"/>
      <c r="M231" s="7"/>
      <c r="N231" s="7"/>
      <c r="O231" s="10"/>
      <c r="P231" s="7"/>
    </row>
    <row r="232" spans="2:16" ht="27.6">
      <c r="B232" s="114" t="s">
        <v>425</v>
      </c>
      <c r="C232" s="114"/>
      <c r="D232" s="114"/>
      <c r="E232" s="114"/>
      <c r="F232" s="114"/>
      <c r="G232" s="114"/>
      <c r="H232" s="7"/>
      <c r="I232" s="7"/>
      <c r="J232" s="7"/>
      <c r="K232" s="7"/>
      <c r="L232" s="7"/>
      <c r="M232" s="7"/>
      <c r="N232" s="7"/>
      <c r="O232" s="10"/>
      <c r="P232" s="7"/>
    </row>
    <row r="233" spans="2:16" ht="27.6">
      <c r="B233" s="114" t="s">
        <v>235</v>
      </c>
      <c r="C233" s="114"/>
      <c r="D233" s="114"/>
      <c r="E233" s="114"/>
      <c r="F233" s="114"/>
      <c r="G233" s="114"/>
      <c r="H233" s="7"/>
      <c r="I233" s="7"/>
      <c r="J233" s="7"/>
      <c r="K233" s="7"/>
      <c r="L233" s="7"/>
      <c r="M233" s="7"/>
      <c r="N233" s="7"/>
      <c r="O233" s="10"/>
      <c r="P233" s="7"/>
    </row>
    <row r="234" spans="2:16" ht="27.6">
      <c r="B234" s="114" t="s">
        <v>237</v>
      </c>
      <c r="C234" s="114"/>
      <c r="D234" s="114"/>
      <c r="E234" s="114"/>
      <c r="F234" s="114"/>
      <c r="G234" s="114"/>
      <c r="H234" s="7"/>
      <c r="I234" s="7"/>
      <c r="J234" s="7"/>
      <c r="K234" s="7"/>
      <c r="L234" s="7"/>
      <c r="M234" s="7"/>
      <c r="N234" s="7"/>
      <c r="O234" s="10"/>
      <c r="P234" s="7"/>
    </row>
    <row r="235" spans="2:16" ht="27.6">
      <c r="B235" s="114" t="s">
        <v>238</v>
      </c>
      <c r="C235" s="114"/>
      <c r="D235" s="114"/>
      <c r="E235" s="114"/>
      <c r="F235" s="114"/>
      <c r="G235" s="114"/>
      <c r="H235" s="7"/>
      <c r="I235" s="7"/>
      <c r="J235" s="7"/>
      <c r="K235" s="7"/>
      <c r="L235" s="7"/>
      <c r="M235" s="7"/>
      <c r="N235" s="7"/>
      <c r="O235" s="10"/>
      <c r="P235" s="7"/>
    </row>
    <row r="236" spans="2:16" ht="27.6">
      <c r="B236" s="114" t="s">
        <v>257</v>
      </c>
      <c r="C236" s="114"/>
      <c r="D236" s="114"/>
      <c r="E236" s="114"/>
      <c r="F236" s="114"/>
      <c r="G236" s="114"/>
      <c r="H236" s="7"/>
      <c r="I236" s="7"/>
      <c r="J236" s="7"/>
      <c r="K236" s="7"/>
      <c r="L236" s="7"/>
      <c r="M236" s="7"/>
      <c r="N236" s="7"/>
      <c r="O236" s="10"/>
      <c r="P236" s="7"/>
    </row>
    <row r="237" spans="2:16" ht="27.6">
      <c r="B237" s="114" t="s">
        <v>259</v>
      </c>
      <c r="C237" s="114"/>
      <c r="D237" s="114"/>
      <c r="E237" s="114"/>
      <c r="F237" s="114"/>
      <c r="G237" s="114"/>
      <c r="H237" s="7"/>
      <c r="I237" s="7"/>
      <c r="J237" s="7"/>
      <c r="K237" s="7"/>
      <c r="L237" s="7"/>
      <c r="M237" s="7"/>
      <c r="N237" s="7"/>
      <c r="O237" s="10"/>
      <c r="P237" s="7"/>
    </row>
    <row r="238" spans="2:16" ht="27.6">
      <c r="B238" s="114" t="s">
        <v>263</v>
      </c>
      <c r="C238" s="114"/>
      <c r="D238" s="114"/>
      <c r="E238" s="114"/>
      <c r="F238" s="114"/>
      <c r="G238" s="114"/>
      <c r="H238" s="7"/>
      <c r="I238" s="7"/>
      <c r="J238" s="7"/>
      <c r="K238" s="7"/>
      <c r="L238" s="7"/>
      <c r="M238" s="7"/>
      <c r="N238" s="7"/>
      <c r="O238" s="10"/>
      <c r="P238" s="7"/>
    </row>
    <row r="239" spans="2:16" ht="28.2">
      <c r="B239" s="128" t="s">
        <v>431</v>
      </c>
      <c r="C239" s="129"/>
      <c r="D239" s="129"/>
      <c r="E239" s="129"/>
      <c r="F239" s="129"/>
      <c r="G239" s="130"/>
      <c r="H239" s="7"/>
      <c r="I239" s="7"/>
      <c r="J239" s="7"/>
      <c r="K239" s="7"/>
      <c r="L239" s="7"/>
      <c r="M239" s="7"/>
      <c r="N239" s="7"/>
      <c r="O239" s="10"/>
      <c r="P239" s="7"/>
    </row>
    <row r="240" spans="2:16" ht="27.6">
      <c r="B240" s="114" t="s">
        <v>426</v>
      </c>
      <c r="C240" s="114"/>
      <c r="D240" s="114"/>
      <c r="E240" s="114"/>
      <c r="F240" s="114"/>
      <c r="G240" s="114"/>
      <c r="H240" s="7"/>
      <c r="I240" s="7"/>
      <c r="J240" s="7"/>
      <c r="K240" s="7"/>
      <c r="L240" s="7"/>
      <c r="M240" s="7"/>
      <c r="N240" s="7"/>
      <c r="O240" s="10"/>
      <c r="P240" s="7"/>
    </row>
    <row r="241" spans="2:16" ht="28.2">
      <c r="B241" s="128" t="s">
        <v>433</v>
      </c>
      <c r="C241" s="129"/>
      <c r="D241" s="129"/>
      <c r="E241" s="129"/>
      <c r="F241" s="129"/>
      <c r="G241" s="130"/>
      <c r="H241" s="7"/>
      <c r="I241" s="7"/>
      <c r="J241" s="7"/>
      <c r="K241" s="7"/>
      <c r="L241" s="7"/>
      <c r="M241" s="7"/>
      <c r="N241" s="7"/>
      <c r="O241" s="10"/>
      <c r="P241" s="7"/>
    </row>
    <row r="242" spans="2:16" ht="27.6">
      <c r="B242" s="114" t="s">
        <v>434</v>
      </c>
      <c r="C242" s="114"/>
      <c r="D242" s="114"/>
      <c r="E242" s="114"/>
      <c r="F242" s="114"/>
      <c r="G242" s="114" t="s">
        <v>435</v>
      </c>
      <c r="H242" s="7"/>
      <c r="I242" s="7"/>
      <c r="J242" s="7"/>
      <c r="K242" s="7"/>
      <c r="L242" s="7"/>
      <c r="M242" s="7"/>
      <c r="N242" s="7"/>
      <c r="O242" s="10"/>
      <c r="P242" s="7"/>
    </row>
    <row r="243" spans="2:16" ht="27.6">
      <c r="B243" s="114" t="s">
        <v>436</v>
      </c>
      <c r="C243" s="114"/>
      <c r="D243" s="114"/>
      <c r="E243" s="114"/>
      <c r="F243" s="114"/>
      <c r="G243" s="114"/>
      <c r="H243" s="7"/>
      <c r="I243" s="7"/>
      <c r="J243" s="7"/>
      <c r="K243" s="7"/>
      <c r="L243" s="7"/>
      <c r="M243" s="7"/>
      <c r="N243" s="7"/>
      <c r="O243" s="10"/>
      <c r="P243" s="7"/>
    </row>
    <row r="244" spans="2:16" ht="27.6">
      <c r="B244" s="114" t="s">
        <v>437</v>
      </c>
      <c r="C244" s="114"/>
      <c r="D244" s="114"/>
      <c r="E244" s="114"/>
      <c r="F244" s="114"/>
      <c r="G244" s="114"/>
      <c r="H244" s="7"/>
      <c r="I244" s="7"/>
      <c r="J244" s="7"/>
      <c r="K244" s="7"/>
      <c r="L244" s="7"/>
      <c r="M244" s="7"/>
      <c r="N244" s="7"/>
      <c r="O244" s="10"/>
      <c r="P244" s="7"/>
    </row>
    <row r="245" spans="2:16" ht="27.6">
      <c r="B245" s="114" t="s">
        <v>438</v>
      </c>
      <c r="C245" s="114"/>
      <c r="D245" s="114"/>
      <c r="E245" s="114"/>
      <c r="F245" s="114"/>
      <c r="G245" s="114"/>
      <c r="H245" s="7"/>
      <c r="I245" s="7"/>
      <c r="J245" s="7"/>
      <c r="K245" s="7"/>
      <c r="L245" s="7"/>
      <c r="M245" s="7"/>
      <c r="N245" s="7"/>
      <c r="O245" s="10"/>
      <c r="P245" s="7"/>
    </row>
    <row r="246" spans="2:16" ht="27.6">
      <c r="B246" s="114" t="s">
        <v>439</v>
      </c>
      <c r="C246" s="114"/>
      <c r="D246" s="114"/>
      <c r="E246" s="114"/>
      <c r="F246" s="114"/>
      <c r="G246" s="114"/>
      <c r="H246" s="7"/>
      <c r="I246" s="7"/>
      <c r="J246" s="7"/>
      <c r="K246" s="7"/>
      <c r="L246" s="7"/>
      <c r="M246" s="7"/>
      <c r="N246" s="7"/>
      <c r="O246" s="10"/>
      <c r="P246" s="7"/>
    </row>
    <row r="247" spans="2:16" ht="27.6">
      <c r="B247" s="114" t="s">
        <v>440</v>
      </c>
      <c r="C247" s="114"/>
      <c r="D247" s="114"/>
      <c r="E247" s="114"/>
      <c r="F247" s="114"/>
      <c r="G247" s="114"/>
      <c r="H247" s="7"/>
      <c r="I247" s="7"/>
      <c r="J247" s="7"/>
      <c r="K247" s="7"/>
      <c r="L247" s="7"/>
      <c r="M247" s="7"/>
      <c r="N247" s="7"/>
      <c r="O247" s="10"/>
      <c r="P247" s="7"/>
    </row>
    <row r="248" spans="2:16" ht="28.2">
      <c r="B248" s="131" t="s">
        <v>465</v>
      </c>
      <c r="C248" s="131"/>
      <c r="D248" s="131"/>
      <c r="E248" s="131"/>
      <c r="F248" s="131"/>
      <c r="G248" s="131"/>
      <c r="H248" s="7"/>
      <c r="I248" s="7"/>
      <c r="J248" s="7"/>
      <c r="K248" s="7"/>
      <c r="L248" s="7"/>
      <c r="M248" s="7"/>
      <c r="N248" s="7"/>
      <c r="O248" s="10"/>
      <c r="P248" s="7"/>
    </row>
    <row r="249" spans="2:16" ht="27.6">
      <c r="B249" s="114"/>
      <c r="C249" s="114"/>
      <c r="D249" s="114"/>
      <c r="E249" s="114"/>
      <c r="F249" s="114"/>
      <c r="G249" s="114" t="s">
        <v>466</v>
      </c>
      <c r="H249" s="7"/>
      <c r="I249" s="7"/>
      <c r="J249" s="7"/>
      <c r="K249" s="7"/>
      <c r="L249" s="7"/>
      <c r="M249" s="7"/>
      <c r="N249" s="7"/>
      <c r="O249" s="10"/>
      <c r="P249" s="7"/>
    </row>
    <row r="250" spans="2:16" ht="27.6">
      <c r="B250" s="114"/>
      <c r="C250" s="114"/>
      <c r="D250" s="114"/>
      <c r="E250" s="114"/>
      <c r="F250" s="114"/>
      <c r="G250" s="114" t="s">
        <v>467</v>
      </c>
      <c r="H250" s="7"/>
      <c r="I250" s="7"/>
      <c r="J250" s="7"/>
      <c r="K250" s="7"/>
      <c r="L250" s="7"/>
      <c r="M250" s="7"/>
      <c r="N250" s="7"/>
      <c r="O250" s="10"/>
      <c r="P250" s="7"/>
    </row>
    <row r="251" spans="2:16" ht="26.4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10"/>
      <c r="P251" s="7"/>
    </row>
    <row r="252" spans="2:16" ht="26.4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10"/>
      <c r="P252" s="7"/>
    </row>
    <row r="253" spans="2:16" ht="26.4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10"/>
      <c r="P253" s="7"/>
    </row>
    <row r="254" spans="2:16" ht="26.4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10"/>
      <c r="P254" s="7"/>
    </row>
    <row r="255" spans="2:16" ht="26.4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10"/>
      <c r="P255" s="7"/>
    </row>
    <row r="256" spans="2:16" ht="26.4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10"/>
      <c r="P256" s="7"/>
    </row>
    <row r="257" spans="2:16" ht="26.4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10"/>
      <c r="P257" s="7"/>
    </row>
    <row r="258" spans="2:16" ht="26.4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10"/>
      <c r="P258" s="7"/>
    </row>
    <row r="259" spans="2:16" ht="26.4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10"/>
      <c r="P259" s="7"/>
    </row>
    <row r="260" spans="2:16" ht="26.4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10"/>
      <c r="P260" s="7"/>
    </row>
    <row r="261" spans="2:16" ht="26.4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10"/>
      <c r="P261" s="7"/>
    </row>
    <row r="262" spans="2:16" ht="26.4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10"/>
      <c r="P262" s="7"/>
    </row>
    <row r="263" spans="2:16" ht="26.4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10"/>
      <c r="P263" s="7"/>
    </row>
    <row r="264" spans="2:16" ht="26.4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10"/>
      <c r="P264" s="7"/>
    </row>
    <row r="265" spans="2:16" ht="26.4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10"/>
      <c r="P265" s="7"/>
    </row>
    <row r="266" spans="2:16" ht="26.4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10"/>
      <c r="P266" s="7"/>
    </row>
    <row r="267" spans="2:16" ht="26.4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10"/>
      <c r="P267" s="7"/>
    </row>
    <row r="268" spans="2:16" ht="26.4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10"/>
      <c r="P268" s="7"/>
    </row>
    <row r="269" spans="2:16" ht="26.4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10"/>
      <c r="P269" s="7"/>
    </row>
    <row r="270" spans="2:16" ht="26.4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10"/>
      <c r="P270" s="7"/>
    </row>
    <row r="271" spans="2:16" ht="26.4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10"/>
      <c r="P271" s="7"/>
    </row>
    <row r="272" spans="2:16" ht="26.4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10"/>
      <c r="P272" s="7"/>
    </row>
    <row r="273" spans="2:16" ht="26.4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10"/>
      <c r="P273" s="7"/>
    </row>
    <row r="274" spans="2:16" ht="26.4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10"/>
      <c r="P274" s="7"/>
    </row>
    <row r="275" spans="2:16" ht="26.4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10"/>
      <c r="P275" s="7"/>
    </row>
    <row r="276" spans="2:16" ht="26.4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10"/>
      <c r="P276" s="7"/>
    </row>
    <row r="277" spans="2:16" ht="26.4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10"/>
      <c r="P277" s="7"/>
    </row>
    <row r="278" spans="2:16" ht="26.4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10"/>
      <c r="P278" s="7"/>
    </row>
    <row r="279" spans="2:16" ht="26.4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10"/>
      <c r="P279" s="7"/>
    </row>
    <row r="280" spans="2:16" ht="26.4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10"/>
      <c r="P280" s="7"/>
    </row>
    <row r="281" spans="2:16" ht="26.4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10"/>
      <c r="P281" s="7"/>
    </row>
    <row r="282" spans="2:16" ht="26.4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10"/>
      <c r="P282" s="7"/>
    </row>
  </sheetData>
  <mergeCells count="71">
    <mergeCell ref="B248:G248"/>
    <mergeCell ref="B241:G241"/>
    <mergeCell ref="B239:G239"/>
    <mergeCell ref="B230:G230"/>
    <mergeCell ref="B228:G228"/>
    <mergeCell ref="B226:G226"/>
    <mergeCell ref="B124:G124"/>
    <mergeCell ref="B223:G223"/>
    <mergeCell ref="K2:K3"/>
    <mergeCell ref="M2:O2"/>
    <mergeCell ref="K4:O4"/>
    <mergeCell ref="K9:O9"/>
    <mergeCell ref="K56:M56"/>
    <mergeCell ref="M11:O11"/>
    <mergeCell ref="K33:O33"/>
    <mergeCell ref="K50:N50"/>
    <mergeCell ref="K53:O53"/>
    <mergeCell ref="K54:M54"/>
    <mergeCell ref="K55:M55"/>
    <mergeCell ref="K57:M57"/>
    <mergeCell ref="B122:G122"/>
    <mergeCell ref="B61:G61"/>
    <mergeCell ref="K58:N58"/>
    <mergeCell ref="K59:N59"/>
    <mergeCell ref="K123:M123"/>
    <mergeCell ref="K124:M124"/>
    <mergeCell ref="K125:M125"/>
    <mergeCell ref="K126:M126"/>
    <mergeCell ref="K127:M127"/>
    <mergeCell ref="K128:M128"/>
    <mergeCell ref="K129:M129"/>
    <mergeCell ref="K130:M130"/>
    <mergeCell ref="K131:M131"/>
    <mergeCell ref="K132:M132"/>
    <mergeCell ref="K133:M133"/>
    <mergeCell ref="K134:M134"/>
    <mergeCell ref="K149:M149"/>
    <mergeCell ref="K138:M138"/>
    <mergeCell ref="K139:M139"/>
    <mergeCell ref="K140:M140"/>
    <mergeCell ref="K141:M141"/>
    <mergeCell ref="K142:M142"/>
    <mergeCell ref="K144:M144"/>
    <mergeCell ref="K145:M145"/>
    <mergeCell ref="K146:M146"/>
    <mergeCell ref="K148:M148"/>
    <mergeCell ref="K135:M135"/>
    <mergeCell ref="K136:M136"/>
    <mergeCell ref="K137:M137"/>
    <mergeCell ref="K143:M143"/>
    <mergeCell ref="K159:M159"/>
    <mergeCell ref="K160:M160"/>
    <mergeCell ref="K166:M166"/>
    <mergeCell ref="K150:M150"/>
    <mergeCell ref="K151:M151"/>
    <mergeCell ref="K167:M167"/>
    <mergeCell ref="K168:M168"/>
    <mergeCell ref="J122:S122"/>
    <mergeCell ref="K161:M161"/>
    <mergeCell ref="K162:M162"/>
    <mergeCell ref="K163:M163"/>
    <mergeCell ref="K164:M164"/>
    <mergeCell ref="K165:M165"/>
    <mergeCell ref="K152:M152"/>
    <mergeCell ref="K153:M153"/>
    <mergeCell ref="K154:M154"/>
    <mergeCell ref="K155:M155"/>
    <mergeCell ref="K156:M156"/>
    <mergeCell ref="K147:M147"/>
    <mergeCell ref="K157:M157"/>
    <mergeCell ref="K158:M158"/>
  </mergeCells>
  <conditionalFormatting sqref="O52">
    <cfRule type="expression" dxfId="0" priority="10" stopIfTrue="1">
      <formula>IF(O52&lt;0,TRUE,FALSE)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L10 L5:L7 L20:L31 L34:L48 L12:L18</xm:sqref>
        </x14:dataValidation>
        <x14:dataValidation type="list" allowBlank="1" showInputMessage="1" showErrorMessage="1" xr:uid="{720E4EA6-9BAA-43E4-ADEA-5CBB38DBD88D}">
          <x14:formula1>
            <xm:f>'Drop Down'!$C$2:$C$6</xm:f>
          </x14:formula1>
          <xm:sqref>K5:K7</xm:sqref>
        </x14:dataValidation>
        <x14:dataValidation type="list" allowBlank="1" showInputMessage="1" showErrorMessage="1" xr:uid="{5BD93B53-F01E-49B3-94E4-2CD25C7611C4}">
          <x14:formula1>
            <xm:f>'Drop Down'!$E$2:$E$13</xm:f>
          </x14:formula1>
          <xm:sqref>K34:K43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K54:M57</xm:sqref>
        </x14:dataValidation>
        <x14:dataValidation type="list" allowBlank="1" showInputMessage="1" showErrorMessage="1" xr:uid="{55C75621-215E-44E8-ADA9-B038D42DFA4B}">
          <x14:formula1>
            <xm:f>'Drop Down'!$G$2:$G$261</xm:f>
          </x14:formula1>
          <xm:sqref>K20:K28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1"/>
  <sheetViews>
    <sheetView topLeftCell="A238" workbookViewId="0">
      <selection activeCell="F265" sqref="F265"/>
    </sheetView>
  </sheetViews>
  <sheetFormatPr defaultRowHeight="13.2"/>
  <cols>
    <col min="3" max="3" width="17.44140625" customWidth="1"/>
    <col min="4" max="4" width="18.6640625" customWidth="1"/>
    <col min="5" max="5" width="35.44140625" customWidth="1"/>
    <col min="6" max="6" width="64.5546875" customWidth="1"/>
    <col min="7" max="7" width="30" customWidth="1"/>
    <col min="8" max="8" width="28.44140625" customWidth="1"/>
  </cols>
  <sheetData>
    <row r="2" spans="2:8" ht="30.75" customHeight="1">
      <c r="B2" t="s">
        <v>6</v>
      </c>
      <c r="C2" t="s">
        <v>25</v>
      </c>
      <c r="D2" t="s">
        <v>27</v>
      </c>
      <c r="E2" t="s">
        <v>311</v>
      </c>
      <c r="F2" t="s">
        <v>19</v>
      </c>
      <c r="G2" t="s">
        <v>65</v>
      </c>
      <c r="H2" t="s">
        <v>323</v>
      </c>
    </row>
    <row r="3" spans="2:8">
      <c r="B3" t="s">
        <v>14</v>
      </c>
      <c r="C3" t="s">
        <v>41</v>
      </c>
      <c r="D3" t="s">
        <v>28</v>
      </c>
      <c r="E3" t="s">
        <v>312</v>
      </c>
      <c r="F3" t="s">
        <v>20</v>
      </c>
      <c r="G3" t="s">
        <v>64</v>
      </c>
      <c r="H3" t="s">
        <v>324</v>
      </c>
    </row>
    <row r="4" spans="2:8">
      <c r="B4" t="s">
        <v>15</v>
      </c>
      <c r="C4" t="s">
        <v>38</v>
      </c>
      <c r="D4" t="s">
        <v>29</v>
      </c>
      <c r="E4" t="s">
        <v>313</v>
      </c>
      <c r="F4" t="s">
        <v>45</v>
      </c>
      <c r="G4" t="s">
        <v>71</v>
      </c>
      <c r="H4" t="s">
        <v>325</v>
      </c>
    </row>
    <row r="5" spans="2:8">
      <c r="B5" t="s">
        <v>30</v>
      </c>
      <c r="C5" t="s">
        <v>40</v>
      </c>
      <c r="D5" t="s">
        <v>26</v>
      </c>
      <c r="E5" t="s">
        <v>314</v>
      </c>
      <c r="F5" t="s">
        <v>46</v>
      </c>
      <c r="G5" t="s">
        <v>72</v>
      </c>
      <c r="H5" t="s">
        <v>326</v>
      </c>
    </row>
    <row r="6" spans="2:8">
      <c r="B6" t="s">
        <v>31</v>
      </c>
      <c r="C6" t="s">
        <v>39</v>
      </c>
      <c r="D6" t="s">
        <v>69</v>
      </c>
      <c r="E6" t="s">
        <v>315</v>
      </c>
      <c r="F6" t="s">
        <v>21</v>
      </c>
      <c r="G6" t="s">
        <v>73</v>
      </c>
      <c r="H6" t="s">
        <v>327</v>
      </c>
    </row>
    <row r="7" spans="2:8">
      <c r="B7" t="s">
        <v>13</v>
      </c>
      <c r="D7" t="s">
        <v>277</v>
      </c>
      <c r="E7" t="s">
        <v>316</v>
      </c>
      <c r="F7" t="s">
        <v>44</v>
      </c>
      <c r="G7" t="s">
        <v>74</v>
      </c>
      <c r="H7" t="s">
        <v>328</v>
      </c>
    </row>
    <row r="8" spans="2:8">
      <c r="B8" t="s">
        <v>43</v>
      </c>
      <c r="D8" t="s">
        <v>42</v>
      </c>
      <c r="E8" t="s">
        <v>317</v>
      </c>
      <c r="F8" t="s">
        <v>51</v>
      </c>
      <c r="G8" t="s">
        <v>75</v>
      </c>
      <c r="H8" t="s">
        <v>329</v>
      </c>
    </row>
    <row r="9" spans="2:8">
      <c r="B9" t="s">
        <v>16</v>
      </c>
      <c r="E9" t="s">
        <v>318</v>
      </c>
      <c r="F9" t="s">
        <v>52</v>
      </c>
      <c r="G9" t="s">
        <v>76</v>
      </c>
      <c r="H9" t="s">
        <v>330</v>
      </c>
    </row>
    <row r="10" spans="2:8">
      <c r="B10" t="s">
        <v>32</v>
      </c>
      <c r="E10" t="s">
        <v>319</v>
      </c>
      <c r="F10" t="s">
        <v>53</v>
      </c>
      <c r="G10" t="s">
        <v>77</v>
      </c>
      <c r="H10" t="s">
        <v>331</v>
      </c>
    </row>
    <row r="11" spans="2:8">
      <c r="B11" t="s">
        <v>36</v>
      </c>
      <c r="E11" t="s">
        <v>320</v>
      </c>
      <c r="F11" t="s">
        <v>54</v>
      </c>
      <c r="G11" t="s">
        <v>78</v>
      </c>
      <c r="H11" t="s">
        <v>332</v>
      </c>
    </row>
    <row r="12" spans="2:8">
      <c r="B12" t="s">
        <v>37</v>
      </c>
      <c r="E12" t="s">
        <v>321</v>
      </c>
      <c r="F12" t="s">
        <v>55</v>
      </c>
      <c r="G12" t="s">
        <v>79</v>
      </c>
      <c r="H12" t="s">
        <v>333</v>
      </c>
    </row>
    <row r="13" spans="2:8">
      <c r="B13" t="s">
        <v>33</v>
      </c>
      <c r="E13" t="s">
        <v>322</v>
      </c>
      <c r="F13" t="s">
        <v>56</v>
      </c>
      <c r="G13" t="s">
        <v>80</v>
      </c>
      <c r="H13" t="s">
        <v>334</v>
      </c>
    </row>
    <row r="14" spans="2:8">
      <c r="B14" t="s">
        <v>34</v>
      </c>
      <c r="F14" t="s">
        <v>57</v>
      </c>
      <c r="G14" t="s">
        <v>443</v>
      </c>
      <c r="H14" t="s">
        <v>335</v>
      </c>
    </row>
    <row r="15" spans="2:8">
      <c r="B15" t="s">
        <v>35</v>
      </c>
      <c r="F15" t="s">
        <v>58</v>
      </c>
      <c r="G15" t="s">
        <v>444</v>
      </c>
      <c r="H15" t="s">
        <v>336</v>
      </c>
    </row>
    <row r="16" spans="2:8" ht="15">
      <c r="B16" s="12"/>
      <c r="F16" t="s">
        <v>59</v>
      </c>
      <c r="G16" t="s">
        <v>445</v>
      </c>
      <c r="H16" t="s">
        <v>337</v>
      </c>
    </row>
    <row r="17" spans="6:8">
      <c r="F17" t="s">
        <v>47</v>
      </c>
      <c r="G17" t="s">
        <v>81</v>
      </c>
      <c r="H17" t="s">
        <v>338</v>
      </c>
    </row>
    <row r="18" spans="6:8">
      <c r="F18" t="s">
        <v>48</v>
      </c>
      <c r="G18" t="s">
        <v>82</v>
      </c>
      <c r="H18" t="s">
        <v>339</v>
      </c>
    </row>
    <row r="19" spans="6:8">
      <c r="F19" t="s">
        <v>49</v>
      </c>
      <c r="G19" t="s">
        <v>83</v>
      </c>
      <c r="H19" t="s">
        <v>340</v>
      </c>
    </row>
    <row r="20" spans="6:8">
      <c r="F20" t="s">
        <v>50</v>
      </c>
      <c r="G20" t="s">
        <v>84</v>
      </c>
      <c r="H20" t="s">
        <v>341</v>
      </c>
    </row>
    <row r="21" spans="6:8">
      <c r="F21" t="s">
        <v>271</v>
      </c>
      <c r="G21" t="s">
        <v>85</v>
      </c>
      <c r="H21" t="s">
        <v>342</v>
      </c>
    </row>
    <row r="22" spans="6:8">
      <c r="G22" t="s">
        <v>86</v>
      </c>
      <c r="H22" t="s">
        <v>343</v>
      </c>
    </row>
    <row r="23" spans="6:8">
      <c r="G23" t="s">
        <v>448</v>
      </c>
      <c r="H23" t="s">
        <v>344</v>
      </c>
    </row>
    <row r="24" spans="6:8">
      <c r="G24" t="s">
        <v>87</v>
      </c>
      <c r="H24" t="s">
        <v>345</v>
      </c>
    </row>
    <row r="25" spans="6:8">
      <c r="G25" t="s">
        <v>449</v>
      </c>
      <c r="H25" t="s">
        <v>346</v>
      </c>
    </row>
    <row r="26" spans="6:8">
      <c r="G26" t="s">
        <v>88</v>
      </c>
      <c r="H26" t="s">
        <v>347</v>
      </c>
    </row>
    <row r="27" spans="6:8">
      <c r="G27" t="s">
        <v>89</v>
      </c>
    </row>
    <row r="28" spans="6:8">
      <c r="G28" t="s">
        <v>90</v>
      </c>
    </row>
    <row r="29" spans="6:8">
      <c r="G29" t="s">
        <v>91</v>
      </c>
    </row>
    <row r="30" spans="6:8">
      <c r="G30" t="s">
        <v>451</v>
      </c>
    </row>
    <row r="31" spans="6:8">
      <c r="G31" t="s">
        <v>92</v>
      </c>
    </row>
    <row r="32" spans="6:8">
      <c r="G32" t="s">
        <v>93</v>
      </c>
    </row>
    <row r="33" spans="7:7">
      <c r="G33" t="s">
        <v>94</v>
      </c>
    </row>
    <row r="34" spans="7:7">
      <c r="G34" t="s">
        <v>95</v>
      </c>
    </row>
    <row r="35" spans="7:7">
      <c r="G35" t="s">
        <v>96</v>
      </c>
    </row>
    <row r="36" spans="7:7">
      <c r="G36" t="s">
        <v>97</v>
      </c>
    </row>
    <row r="37" spans="7:7">
      <c r="G37" t="s">
        <v>212</v>
      </c>
    </row>
    <row r="38" spans="7:7">
      <c r="G38" t="s">
        <v>213</v>
      </c>
    </row>
    <row r="39" spans="7:7">
      <c r="G39" t="s">
        <v>214</v>
      </c>
    </row>
    <row r="40" spans="7:7">
      <c r="G40" t="s">
        <v>215</v>
      </c>
    </row>
    <row r="41" spans="7:7">
      <c r="G41" t="s">
        <v>216</v>
      </c>
    </row>
    <row r="42" spans="7:7">
      <c r="G42" t="s">
        <v>217</v>
      </c>
    </row>
    <row r="43" spans="7:7">
      <c r="G43" t="s">
        <v>218</v>
      </c>
    </row>
    <row r="44" spans="7:7">
      <c r="G44" t="s">
        <v>219</v>
      </c>
    </row>
    <row r="45" spans="7:7">
      <c r="G45" t="s">
        <v>220</v>
      </c>
    </row>
    <row r="46" spans="7:7">
      <c r="G46" t="s">
        <v>221</v>
      </c>
    </row>
    <row r="47" spans="7:7">
      <c r="G47" t="s">
        <v>222</v>
      </c>
    </row>
    <row r="48" spans="7:7">
      <c r="G48" t="s">
        <v>223</v>
      </c>
    </row>
    <row r="49" spans="7:7">
      <c r="G49" t="s">
        <v>224</v>
      </c>
    </row>
    <row r="50" spans="7:7">
      <c r="G50" t="s">
        <v>225</v>
      </c>
    </row>
    <row r="51" spans="7:7">
      <c r="G51" t="s">
        <v>226</v>
      </c>
    </row>
    <row r="52" spans="7:7">
      <c r="G52" t="s">
        <v>227</v>
      </c>
    </row>
    <row r="53" spans="7:7">
      <c r="G53" t="s">
        <v>228</v>
      </c>
    </row>
    <row r="54" spans="7:7">
      <c r="G54" t="s">
        <v>229</v>
      </c>
    </row>
    <row r="55" spans="7:7">
      <c r="G55" t="s">
        <v>230</v>
      </c>
    </row>
    <row r="56" spans="7:7">
      <c r="G56" t="s">
        <v>231</v>
      </c>
    </row>
    <row r="57" spans="7:7">
      <c r="G57" t="s">
        <v>232</v>
      </c>
    </row>
    <row r="58" spans="7:7">
      <c r="G58" t="s">
        <v>233</v>
      </c>
    </row>
    <row r="59" spans="7:7">
      <c r="G59" t="s">
        <v>234</v>
      </c>
    </row>
    <row r="60" spans="7:7">
      <c r="G60" t="s">
        <v>235</v>
      </c>
    </row>
    <row r="61" spans="7:7">
      <c r="G61" t="s">
        <v>236</v>
      </c>
    </row>
    <row r="62" spans="7:7">
      <c r="G62" t="s">
        <v>237</v>
      </c>
    </row>
    <row r="63" spans="7:7">
      <c r="G63" t="s">
        <v>238</v>
      </c>
    </row>
    <row r="64" spans="7:7">
      <c r="G64" t="s">
        <v>239</v>
      </c>
    </row>
    <row r="65" spans="7:7">
      <c r="G65" t="s">
        <v>240</v>
      </c>
    </row>
    <row r="66" spans="7:7">
      <c r="G66" t="s">
        <v>241</v>
      </c>
    </row>
    <row r="67" spans="7:7">
      <c r="G67" t="s">
        <v>242</v>
      </c>
    </row>
    <row r="68" spans="7:7">
      <c r="G68" t="s">
        <v>243</v>
      </c>
    </row>
    <row r="69" spans="7:7">
      <c r="G69" t="s">
        <v>244</v>
      </c>
    </row>
    <row r="70" spans="7:7">
      <c r="G70" t="s">
        <v>245</v>
      </c>
    </row>
    <row r="71" spans="7:7">
      <c r="G71" t="s">
        <v>246</v>
      </c>
    </row>
    <row r="72" spans="7:7">
      <c r="G72" t="s">
        <v>247</v>
      </c>
    </row>
    <row r="73" spans="7:7">
      <c r="G73" t="s">
        <v>248</v>
      </c>
    </row>
    <row r="74" spans="7:7">
      <c r="G74" t="s">
        <v>418</v>
      </c>
    </row>
    <row r="75" spans="7:7">
      <c r="G75" t="s">
        <v>249</v>
      </c>
    </row>
    <row r="76" spans="7:7">
      <c r="G76" t="s">
        <v>250</v>
      </c>
    </row>
    <row r="77" spans="7:7">
      <c r="G77" t="s">
        <v>196</v>
      </c>
    </row>
    <row r="78" spans="7:7">
      <c r="G78" t="s">
        <v>251</v>
      </c>
    </row>
    <row r="79" spans="7:7">
      <c r="G79" t="s">
        <v>252</v>
      </c>
    </row>
    <row r="80" spans="7:7">
      <c r="G80" t="s">
        <v>253</v>
      </c>
    </row>
    <row r="81" spans="7:7">
      <c r="G81" t="s">
        <v>254</v>
      </c>
    </row>
    <row r="82" spans="7:7">
      <c r="G82" t="s">
        <v>255</v>
      </c>
    </row>
    <row r="83" spans="7:7">
      <c r="G83" t="s">
        <v>256</v>
      </c>
    </row>
    <row r="84" spans="7:7">
      <c r="G84" t="s">
        <v>257</v>
      </c>
    </row>
    <row r="85" spans="7:7">
      <c r="G85" t="s">
        <v>258</v>
      </c>
    </row>
    <row r="86" spans="7:7">
      <c r="G86" t="s">
        <v>259</v>
      </c>
    </row>
    <row r="87" spans="7:7">
      <c r="G87" t="s">
        <v>260</v>
      </c>
    </row>
    <row r="88" spans="7:7">
      <c r="G88" t="s">
        <v>261</v>
      </c>
    </row>
    <row r="89" spans="7:7">
      <c r="G89" t="s">
        <v>262</v>
      </c>
    </row>
    <row r="90" spans="7:7">
      <c r="G90" t="s">
        <v>263</v>
      </c>
    </row>
    <row r="91" spans="7:7">
      <c r="G91" t="s">
        <v>264</v>
      </c>
    </row>
    <row r="92" spans="7:7">
      <c r="G92" t="s">
        <v>265</v>
      </c>
    </row>
    <row r="93" spans="7:7">
      <c r="G93" t="s">
        <v>266</v>
      </c>
    </row>
    <row r="94" spans="7:7">
      <c r="G94" t="s">
        <v>267</v>
      </c>
    </row>
    <row r="95" spans="7:7">
      <c r="G95" t="s">
        <v>269</v>
      </c>
    </row>
    <row r="96" spans="7:7">
      <c r="G96" t="s">
        <v>268</v>
      </c>
    </row>
    <row r="97" spans="7:7">
      <c r="G97" t="s">
        <v>270</v>
      </c>
    </row>
    <row r="98" spans="7:7">
      <c r="G98" t="s">
        <v>464</v>
      </c>
    </row>
    <row r="99" spans="7:7">
      <c r="G99" t="s">
        <v>419</v>
      </c>
    </row>
    <row r="100" spans="7:7">
      <c r="G100" t="s">
        <v>62</v>
      </c>
    </row>
    <row r="101" spans="7:7">
      <c r="G101" t="s">
        <v>63</v>
      </c>
    </row>
    <row r="102" spans="7:7">
      <c r="G102" t="s">
        <v>145</v>
      </c>
    </row>
    <row r="103" spans="7:7">
      <c r="G103" t="s">
        <v>441</v>
      </c>
    </row>
    <row r="104" spans="7:7">
      <c r="G104" t="s">
        <v>146</v>
      </c>
    </row>
    <row r="105" spans="7:7">
      <c r="G105" t="s">
        <v>147</v>
      </c>
    </row>
    <row r="106" spans="7:7">
      <c r="G106" t="s">
        <v>148</v>
      </c>
    </row>
    <row r="107" spans="7:7">
      <c r="G107" t="s">
        <v>442</v>
      </c>
    </row>
    <row r="108" spans="7:7">
      <c r="G108" t="s">
        <v>149</v>
      </c>
    </row>
    <row r="109" spans="7:7">
      <c r="G109" t="s">
        <v>150</v>
      </c>
    </row>
    <row r="110" spans="7:7">
      <c r="G110" t="s">
        <v>151</v>
      </c>
    </row>
    <row r="111" spans="7:7">
      <c r="G111" t="s">
        <v>152</v>
      </c>
    </row>
    <row r="112" spans="7:7">
      <c r="G112" t="s">
        <v>153</v>
      </c>
    </row>
    <row r="113" spans="7:7">
      <c r="G113" t="s">
        <v>154</v>
      </c>
    </row>
    <row r="114" spans="7:7">
      <c r="G114" t="s">
        <v>155</v>
      </c>
    </row>
    <row r="115" spans="7:7">
      <c r="G115" t="s">
        <v>156</v>
      </c>
    </row>
    <row r="116" spans="7:7">
      <c r="G116" t="s">
        <v>157</v>
      </c>
    </row>
    <row r="117" spans="7:7">
      <c r="G117" t="s">
        <v>158</v>
      </c>
    </row>
    <row r="118" spans="7:7">
      <c r="G118" t="s">
        <v>159</v>
      </c>
    </row>
    <row r="119" spans="7:7">
      <c r="G119" t="s">
        <v>160</v>
      </c>
    </row>
    <row r="120" spans="7:7">
      <c r="G120" t="s">
        <v>161</v>
      </c>
    </row>
    <row r="121" spans="7:7">
      <c r="G121" t="s">
        <v>450</v>
      </c>
    </row>
    <row r="122" spans="7:7">
      <c r="G122" t="s">
        <v>162</v>
      </c>
    </row>
    <row r="123" spans="7:7">
      <c r="G123" t="s">
        <v>163</v>
      </c>
    </row>
    <row r="124" spans="7:7">
      <c r="G124" t="s">
        <v>164</v>
      </c>
    </row>
    <row r="125" spans="7:7">
      <c r="G125" t="s">
        <v>165</v>
      </c>
    </row>
    <row r="126" spans="7:7">
      <c r="G126" t="s">
        <v>166</v>
      </c>
    </row>
    <row r="127" spans="7:7">
      <c r="G127" t="s">
        <v>102</v>
      </c>
    </row>
    <row r="128" spans="7:7">
      <c r="G128" t="s">
        <v>452</v>
      </c>
    </row>
    <row r="129" spans="7:7">
      <c r="G129" t="s">
        <v>101</v>
      </c>
    </row>
    <row r="130" spans="7:7">
      <c r="G130" t="s">
        <v>100</v>
      </c>
    </row>
    <row r="131" spans="7:7">
      <c r="G131" t="s">
        <v>453</v>
      </c>
    </row>
    <row r="132" spans="7:7">
      <c r="G132" t="s">
        <v>99</v>
      </c>
    </row>
    <row r="133" spans="7:7">
      <c r="G133" t="s">
        <v>98</v>
      </c>
    </row>
    <row r="134" spans="7:7">
      <c r="G134" t="s">
        <v>454</v>
      </c>
    </row>
    <row r="135" spans="7:7">
      <c r="G135" t="s">
        <v>167</v>
      </c>
    </row>
    <row r="136" spans="7:7">
      <c r="G136" t="s">
        <v>168</v>
      </c>
    </row>
    <row r="137" spans="7:7">
      <c r="G137" t="s">
        <v>169</v>
      </c>
    </row>
    <row r="138" spans="7:7">
      <c r="G138" t="s">
        <v>170</v>
      </c>
    </row>
    <row r="139" spans="7:7">
      <c r="G139" t="s">
        <v>171</v>
      </c>
    </row>
    <row r="140" spans="7:7">
      <c r="G140" t="s">
        <v>172</v>
      </c>
    </row>
    <row r="141" spans="7:7">
      <c r="G141" t="s">
        <v>416</v>
      </c>
    </row>
    <row r="142" spans="7:7">
      <c r="G142" t="s">
        <v>173</v>
      </c>
    </row>
    <row r="143" spans="7:7">
      <c r="G143" t="s">
        <v>174</v>
      </c>
    </row>
    <row r="144" spans="7:7">
      <c r="G144" t="s">
        <v>175</v>
      </c>
    </row>
    <row r="145" spans="7:7">
      <c r="G145" t="s">
        <v>176</v>
      </c>
    </row>
    <row r="146" spans="7:7">
      <c r="G146" t="s">
        <v>177</v>
      </c>
    </row>
    <row r="147" spans="7:7">
      <c r="G147" t="s">
        <v>178</v>
      </c>
    </row>
    <row r="148" spans="7:7">
      <c r="G148" t="s">
        <v>179</v>
      </c>
    </row>
    <row r="149" spans="7:7">
      <c r="G149" t="s">
        <v>459</v>
      </c>
    </row>
    <row r="150" spans="7:7">
      <c r="G150" t="s">
        <v>180</v>
      </c>
    </row>
    <row r="151" spans="7:7">
      <c r="G151" t="s">
        <v>181</v>
      </c>
    </row>
    <row r="152" spans="7:7">
      <c r="G152" t="s">
        <v>182</v>
      </c>
    </row>
    <row r="153" spans="7:7">
      <c r="G153" t="s">
        <v>183</v>
      </c>
    </row>
    <row r="154" spans="7:7">
      <c r="G154" t="s">
        <v>460</v>
      </c>
    </row>
    <row r="155" spans="7:7">
      <c r="G155" t="s">
        <v>184</v>
      </c>
    </row>
    <row r="156" spans="7:7">
      <c r="G156" t="s">
        <v>185</v>
      </c>
    </row>
    <row r="157" spans="7:7">
      <c r="G157" t="s">
        <v>186</v>
      </c>
    </row>
    <row r="158" spans="7:7">
      <c r="G158" t="s">
        <v>461</v>
      </c>
    </row>
    <row r="159" spans="7:7">
      <c r="G159" t="s">
        <v>187</v>
      </c>
    </row>
    <row r="160" spans="7:7">
      <c r="G160" t="s">
        <v>188</v>
      </c>
    </row>
    <row r="161" spans="7:7">
      <c r="G161" t="s">
        <v>189</v>
      </c>
    </row>
    <row r="162" spans="7:7">
      <c r="G162" t="s">
        <v>190</v>
      </c>
    </row>
    <row r="163" spans="7:7">
      <c r="G163" t="s">
        <v>462</v>
      </c>
    </row>
    <row r="164" spans="7:7">
      <c r="G164" t="s">
        <v>191</v>
      </c>
    </row>
    <row r="165" spans="7:7">
      <c r="G165" t="s">
        <v>192</v>
      </c>
    </row>
    <row r="166" spans="7:7">
      <c r="G166" t="s">
        <v>193</v>
      </c>
    </row>
    <row r="167" spans="7:7">
      <c r="G167" t="s">
        <v>194</v>
      </c>
    </row>
    <row r="168" spans="7:7">
      <c r="G168" t="s">
        <v>195</v>
      </c>
    </row>
    <row r="169" spans="7:7">
      <c r="G169" t="s">
        <v>197</v>
      </c>
    </row>
    <row r="170" spans="7:7">
      <c r="G170" t="s">
        <v>198</v>
      </c>
    </row>
    <row r="171" spans="7:7">
      <c r="G171" t="s">
        <v>199</v>
      </c>
    </row>
    <row r="172" spans="7:7">
      <c r="G172" t="s">
        <v>200</v>
      </c>
    </row>
    <row r="173" spans="7:7">
      <c r="G173" t="s">
        <v>201</v>
      </c>
    </row>
    <row r="174" spans="7:7">
      <c r="G174" t="s">
        <v>202</v>
      </c>
    </row>
    <row r="175" spans="7:7">
      <c r="G175" t="s">
        <v>203</v>
      </c>
    </row>
    <row r="176" spans="7:7">
      <c r="G176" t="s">
        <v>204</v>
      </c>
    </row>
    <row r="177" spans="7:7">
      <c r="G177" t="s">
        <v>205</v>
      </c>
    </row>
    <row r="178" spans="7:7">
      <c r="G178" t="s">
        <v>206</v>
      </c>
    </row>
    <row r="179" spans="7:7">
      <c r="G179" t="s">
        <v>207</v>
      </c>
    </row>
    <row r="180" spans="7:7">
      <c r="G180" t="s">
        <v>208</v>
      </c>
    </row>
    <row r="181" spans="7:7">
      <c r="G181" t="s">
        <v>209</v>
      </c>
    </row>
    <row r="182" spans="7:7">
      <c r="G182" t="s">
        <v>210</v>
      </c>
    </row>
    <row r="183" spans="7:7">
      <c r="G183" t="s">
        <v>211</v>
      </c>
    </row>
    <row r="184" spans="7:7">
      <c r="G184" t="s">
        <v>420</v>
      </c>
    </row>
    <row r="185" spans="7:7">
      <c r="G185" t="s">
        <v>61</v>
      </c>
    </row>
    <row r="186" spans="7:7">
      <c r="G186" t="s">
        <v>103</v>
      </c>
    </row>
    <row r="187" spans="7:7">
      <c r="G187" t="s">
        <v>104</v>
      </c>
    </row>
    <row r="188" spans="7:7">
      <c r="G188" t="s">
        <v>447</v>
      </c>
    </row>
    <row r="189" spans="7:7">
      <c r="G189" t="s">
        <v>105</v>
      </c>
    </row>
    <row r="190" spans="7:7">
      <c r="G190" t="s">
        <v>106</v>
      </c>
    </row>
    <row r="191" spans="7:7">
      <c r="G191" t="s">
        <v>107</v>
      </c>
    </row>
    <row r="192" spans="7:7">
      <c r="G192" t="s">
        <v>108</v>
      </c>
    </row>
    <row r="193" spans="7:7">
      <c r="G193" t="s">
        <v>109</v>
      </c>
    </row>
    <row r="194" spans="7:7">
      <c r="G194" t="s">
        <v>455</v>
      </c>
    </row>
    <row r="195" spans="7:7">
      <c r="G195" t="s">
        <v>456</v>
      </c>
    </row>
    <row r="196" spans="7:7">
      <c r="G196" t="s">
        <v>463</v>
      </c>
    </row>
    <row r="197" spans="7:7">
      <c r="G197" t="s">
        <v>110</v>
      </c>
    </row>
    <row r="198" spans="7:7">
      <c r="G198" t="s">
        <v>66</v>
      </c>
    </row>
    <row r="199" spans="7:7">
      <c r="G199" t="s">
        <v>67</v>
      </c>
    </row>
    <row r="200" spans="7:7">
      <c r="G200" t="s">
        <v>111</v>
      </c>
    </row>
    <row r="201" spans="7:7">
      <c r="G201" t="s">
        <v>112</v>
      </c>
    </row>
    <row r="202" spans="7:7">
      <c r="G202" t="s">
        <v>113</v>
      </c>
    </row>
    <row r="203" spans="7:7">
      <c r="G203" t="s">
        <v>114</v>
      </c>
    </row>
    <row r="204" spans="7:7">
      <c r="G204" t="s">
        <v>115</v>
      </c>
    </row>
    <row r="205" spans="7:7">
      <c r="G205" t="s">
        <v>116</v>
      </c>
    </row>
    <row r="206" spans="7:7">
      <c r="G206" t="s">
        <v>117</v>
      </c>
    </row>
    <row r="207" spans="7:7">
      <c r="G207" t="s">
        <v>118</v>
      </c>
    </row>
    <row r="208" spans="7:7">
      <c r="G208" t="s">
        <v>417</v>
      </c>
    </row>
    <row r="209" spans="7:7">
      <c r="G209" t="s">
        <v>119</v>
      </c>
    </row>
    <row r="210" spans="7:7">
      <c r="G210" t="s">
        <v>120</v>
      </c>
    </row>
    <row r="211" spans="7:7">
      <c r="G211" t="s">
        <v>121</v>
      </c>
    </row>
    <row r="212" spans="7:7">
      <c r="G212" t="s">
        <v>122</v>
      </c>
    </row>
    <row r="213" spans="7:7">
      <c r="G213" t="s">
        <v>123</v>
      </c>
    </row>
    <row r="214" spans="7:7">
      <c r="G214" t="s">
        <v>124</v>
      </c>
    </row>
    <row r="215" spans="7:7">
      <c r="G215" t="s">
        <v>68</v>
      </c>
    </row>
    <row r="216" spans="7:7">
      <c r="G216" t="s">
        <v>125</v>
      </c>
    </row>
    <row r="217" spans="7:7">
      <c r="G217" t="s">
        <v>126</v>
      </c>
    </row>
    <row r="218" spans="7:7">
      <c r="G218" t="s">
        <v>127</v>
      </c>
    </row>
    <row r="219" spans="7:7">
      <c r="G219" t="s">
        <v>128</v>
      </c>
    </row>
    <row r="220" spans="7:7">
      <c r="G220" t="s">
        <v>446</v>
      </c>
    </row>
    <row r="221" spans="7:7">
      <c r="G221" t="s">
        <v>129</v>
      </c>
    </row>
    <row r="222" spans="7:7">
      <c r="G222" t="s">
        <v>457</v>
      </c>
    </row>
    <row r="223" spans="7:7">
      <c r="G223" t="s">
        <v>458</v>
      </c>
    </row>
    <row r="224" spans="7:7">
      <c r="G224" t="s">
        <v>130</v>
      </c>
    </row>
    <row r="225" spans="7:7">
      <c r="G225" t="s">
        <v>131</v>
      </c>
    </row>
    <row r="226" spans="7:7">
      <c r="G226" t="s">
        <v>132</v>
      </c>
    </row>
    <row r="227" spans="7:7">
      <c r="G227" t="s">
        <v>133</v>
      </c>
    </row>
    <row r="228" spans="7:7">
      <c r="G228" t="s">
        <v>134</v>
      </c>
    </row>
    <row r="229" spans="7:7">
      <c r="G229" t="s">
        <v>135</v>
      </c>
    </row>
    <row r="230" spans="7:7">
      <c r="G230" t="s">
        <v>136</v>
      </c>
    </row>
    <row r="231" spans="7:7">
      <c r="G231" t="s">
        <v>137</v>
      </c>
    </row>
    <row r="232" spans="7:7">
      <c r="G232" t="s">
        <v>138</v>
      </c>
    </row>
    <row r="233" spans="7:7">
      <c r="G233" t="s">
        <v>139</v>
      </c>
    </row>
    <row r="234" spans="7:7">
      <c r="G234" t="s">
        <v>140</v>
      </c>
    </row>
    <row r="235" spans="7:7">
      <c r="G235" t="s">
        <v>141</v>
      </c>
    </row>
    <row r="236" spans="7:7">
      <c r="G236" t="s">
        <v>70</v>
      </c>
    </row>
    <row r="237" spans="7:7">
      <c r="G237" t="s">
        <v>142</v>
      </c>
    </row>
    <row r="238" spans="7:7">
      <c r="G238" t="s">
        <v>143</v>
      </c>
    </row>
    <row r="239" spans="7:7">
      <c r="G239" t="s">
        <v>144</v>
      </c>
    </row>
    <row r="240" spans="7:7">
      <c r="G240" t="s">
        <v>221</v>
      </c>
    </row>
    <row r="241" spans="7:7">
      <c r="G241" t="s">
        <v>423</v>
      </c>
    </row>
    <row r="242" spans="7:7">
      <c r="G242" t="s">
        <v>423</v>
      </c>
    </row>
    <row r="243" spans="7:7">
      <c r="G243" t="s">
        <v>266</v>
      </c>
    </row>
    <row r="244" spans="7:7">
      <c r="G244" t="s">
        <v>424</v>
      </c>
    </row>
    <row r="245" spans="7:7">
      <c r="G245" t="s">
        <v>425</v>
      </c>
    </row>
    <row r="246" spans="7:7">
      <c r="G246" t="s">
        <v>235</v>
      </c>
    </row>
    <row r="247" spans="7:7">
      <c r="G247" t="s">
        <v>237</v>
      </c>
    </row>
    <row r="248" spans="7:7">
      <c r="G248" t="s">
        <v>238</v>
      </c>
    </row>
    <row r="249" spans="7:7">
      <c r="G249" t="s">
        <v>257</v>
      </c>
    </row>
    <row r="250" spans="7:7">
      <c r="G250" t="s">
        <v>259</v>
      </c>
    </row>
    <row r="251" spans="7:7">
      <c r="G251" t="s">
        <v>263</v>
      </c>
    </row>
    <row r="252" spans="7:7">
      <c r="G252" t="s">
        <v>426</v>
      </c>
    </row>
    <row r="253" spans="7:7">
      <c r="G253" t="s">
        <v>434</v>
      </c>
    </row>
    <row r="254" spans="7:7">
      <c r="G254" t="s">
        <v>436</v>
      </c>
    </row>
    <row r="255" spans="7:7">
      <c r="G255" t="s">
        <v>437</v>
      </c>
    </row>
    <row r="256" spans="7:7">
      <c r="G256" t="s">
        <v>438</v>
      </c>
    </row>
    <row r="257" spans="7:7">
      <c r="G257" t="s">
        <v>439</v>
      </c>
    </row>
    <row r="258" spans="7:7">
      <c r="G258" t="s">
        <v>440</v>
      </c>
    </row>
    <row r="259" spans="7:7">
      <c r="G259" t="s">
        <v>435</v>
      </c>
    </row>
    <row r="260" spans="7:7">
      <c r="G260" t="s">
        <v>466</v>
      </c>
    </row>
    <row r="261" spans="7:7">
      <c r="G261" t="s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M62"/>
  <sheetViews>
    <sheetView topLeftCell="A27" workbookViewId="0">
      <selection activeCell="L15" sqref="L15"/>
    </sheetView>
  </sheetViews>
  <sheetFormatPr defaultRowHeight="13.2"/>
  <cols>
    <col min="2" max="2" width="17.44140625" customWidth="1"/>
    <col min="3" max="3" width="12.44140625" customWidth="1"/>
    <col min="4" max="4" width="10.33203125" customWidth="1"/>
    <col min="5" max="5" width="9.6640625" customWidth="1"/>
    <col min="6" max="6" width="10.44140625" customWidth="1"/>
    <col min="7" max="7" width="12.33203125" customWidth="1"/>
    <col min="9" max="9" width="11" customWidth="1"/>
  </cols>
  <sheetData>
    <row r="1" spans="2:11" ht="27.6" customHeight="1">
      <c r="B1" s="158" t="s">
        <v>286</v>
      </c>
      <c r="C1" s="159"/>
      <c r="D1" s="159"/>
      <c r="E1" s="159"/>
      <c r="F1" s="159"/>
      <c r="G1" s="159"/>
      <c r="H1" s="159"/>
      <c r="I1" s="160"/>
    </row>
    <row r="2" spans="2:11" ht="26.4">
      <c r="B2" s="90"/>
      <c r="C2" s="92" t="s">
        <v>279</v>
      </c>
      <c r="D2" s="92" t="s">
        <v>280</v>
      </c>
      <c r="E2" s="92" t="s">
        <v>281</v>
      </c>
      <c r="F2" s="92" t="s">
        <v>282</v>
      </c>
      <c r="G2" s="93" t="s">
        <v>276</v>
      </c>
    </row>
    <row r="3" spans="2:11">
      <c r="B3" s="90" t="s">
        <v>283</v>
      </c>
      <c r="C3" s="88">
        <v>555</v>
      </c>
      <c r="D3" s="88">
        <v>740</v>
      </c>
      <c r="E3" s="88">
        <v>925</v>
      </c>
      <c r="F3" s="88">
        <v>1110</v>
      </c>
      <c r="G3" s="91">
        <f>'Vasaras KVIEŠI'!$O$8</f>
        <v>0</v>
      </c>
    </row>
    <row r="4" spans="2:11">
      <c r="B4" s="90" t="s">
        <v>284</v>
      </c>
      <c r="C4" s="91">
        <v>646.9052999999999</v>
      </c>
      <c r="D4" s="91">
        <v>767.97030000000007</v>
      </c>
      <c r="E4" s="91">
        <v>912.6078</v>
      </c>
      <c r="F4" s="91">
        <v>1007.5178000000001</v>
      </c>
      <c r="G4" s="91">
        <f>'Vasaras KVIEŠI'!$O$50</f>
        <v>0</v>
      </c>
    </row>
    <row r="5" spans="2:11">
      <c r="B5" s="90" t="s">
        <v>285</v>
      </c>
      <c r="C5" s="91">
        <f>C3-C4</f>
        <v>-91.905299999999897</v>
      </c>
      <c r="D5" s="91">
        <f t="shared" ref="D5:F5" si="0">D3-D4</f>
        <v>-27.970300000000066</v>
      </c>
      <c r="E5" s="91">
        <f t="shared" si="0"/>
        <v>12.392200000000003</v>
      </c>
      <c r="F5" s="91">
        <f t="shared" si="0"/>
        <v>102.48219999999992</v>
      </c>
      <c r="G5" s="91">
        <f>'Vasaras KVIEŠI'!$O$52</f>
        <v>0</v>
      </c>
    </row>
    <row r="7" spans="2:11" ht="25.95" customHeight="1">
      <c r="B7" s="161" t="s">
        <v>289</v>
      </c>
      <c r="C7" s="161"/>
      <c r="D7" s="161"/>
      <c r="E7" s="161"/>
      <c r="F7" s="161"/>
      <c r="H7" s="166" t="s">
        <v>350</v>
      </c>
      <c r="I7" s="166"/>
      <c r="J7" s="166"/>
      <c r="K7" s="166"/>
    </row>
    <row r="8" spans="2:11" ht="39.6">
      <c r="B8" s="92"/>
      <c r="C8" s="92" t="s">
        <v>287</v>
      </c>
      <c r="D8" s="92" t="s">
        <v>288</v>
      </c>
      <c r="E8" s="92" t="s">
        <v>279</v>
      </c>
      <c r="F8" s="93" t="s">
        <v>276</v>
      </c>
      <c r="H8" s="92" t="s">
        <v>287</v>
      </c>
      <c r="I8" s="92" t="s">
        <v>288</v>
      </c>
      <c r="J8" s="92" t="s">
        <v>279</v>
      </c>
      <c r="K8" s="93" t="s">
        <v>276</v>
      </c>
    </row>
    <row r="9" spans="2:11">
      <c r="B9" s="96" t="s">
        <v>283</v>
      </c>
      <c r="C9" s="94"/>
      <c r="D9" s="94"/>
      <c r="E9" s="94"/>
      <c r="F9" s="95">
        <f>G3</f>
        <v>0</v>
      </c>
      <c r="G9" t="s">
        <v>283</v>
      </c>
      <c r="H9" s="88">
        <v>245</v>
      </c>
      <c r="I9" s="88">
        <v>490</v>
      </c>
      <c r="J9" s="88">
        <v>735</v>
      </c>
      <c r="K9" s="91">
        <f>F9</f>
        <v>0</v>
      </c>
    </row>
    <row r="10" spans="2:11">
      <c r="B10" s="96" t="s">
        <v>284</v>
      </c>
      <c r="C10" s="94"/>
      <c r="D10" s="94"/>
      <c r="E10" s="94"/>
      <c r="F10" s="95">
        <f>G4</f>
        <v>0</v>
      </c>
      <c r="G10" t="s">
        <v>284</v>
      </c>
      <c r="H10" s="91">
        <v>439.31</v>
      </c>
      <c r="I10" s="91">
        <v>577.05999999999995</v>
      </c>
      <c r="J10" s="91">
        <v>726.36</v>
      </c>
      <c r="K10" s="91">
        <f>F10</f>
        <v>0</v>
      </c>
    </row>
    <row r="11" spans="2:11">
      <c r="B11" s="96" t="s">
        <v>285</v>
      </c>
      <c r="C11" s="94"/>
      <c r="D11" s="94"/>
      <c r="E11" s="94"/>
      <c r="F11" s="95">
        <f>G5</f>
        <v>0</v>
      </c>
      <c r="G11" t="s">
        <v>285</v>
      </c>
      <c r="H11" s="91">
        <f>H9-H10</f>
        <v>-194.31</v>
      </c>
      <c r="I11" s="91">
        <f t="shared" ref="I11:J11" si="1">I9-I10</f>
        <v>-87.059999999999945</v>
      </c>
      <c r="J11" s="91">
        <f t="shared" si="1"/>
        <v>8.6399999999999864</v>
      </c>
      <c r="K11" s="91">
        <f>F11</f>
        <v>0</v>
      </c>
    </row>
    <row r="13" spans="2:11">
      <c r="B13" s="162" t="s">
        <v>295</v>
      </c>
      <c r="C13" s="162"/>
      <c r="D13" s="162"/>
      <c r="E13" s="162"/>
    </row>
    <row r="14" spans="2:11" ht="26.4">
      <c r="B14" s="90"/>
      <c r="C14" s="97" t="s">
        <v>290</v>
      </c>
      <c r="D14" s="97" t="s">
        <v>291</v>
      </c>
      <c r="E14" s="97" t="s">
        <v>292</v>
      </c>
    </row>
    <row r="15" spans="2:11">
      <c r="B15" s="98">
        <v>2019</v>
      </c>
      <c r="C15" s="88">
        <v>162</v>
      </c>
      <c r="D15" s="88">
        <v>144</v>
      </c>
      <c r="E15" s="88">
        <v>220</v>
      </c>
    </row>
    <row r="16" spans="2:11">
      <c r="B16" s="98">
        <v>2020</v>
      </c>
      <c r="C16" s="88">
        <v>169</v>
      </c>
      <c r="D16" s="88">
        <v>151</v>
      </c>
      <c r="E16" s="88">
        <v>200</v>
      </c>
    </row>
    <row r="17" spans="2:5">
      <c r="B17" s="98">
        <v>2021</v>
      </c>
      <c r="C17" s="88">
        <v>210</v>
      </c>
      <c r="D17" s="88">
        <v>190</v>
      </c>
      <c r="E17" s="88">
        <v>290</v>
      </c>
    </row>
    <row r="18" spans="2:5">
      <c r="B18" s="98">
        <v>2022</v>
      </c>
      <c r="C18" s="88">
        <v>280</v>
      </c>
      <c r="D18" s="88">
        <v>265</v>
      </c>
      <c r="E18" s="88">
        <v>365</v>
      </c>
    </row>
    <row r="19" spans="2:5">
      <c r="B19" s="98">
        <v>2023</v>
      </c>
      <c r="C19" s="88">
        <v>210</v>
      </c>
      <c r="D19" s="88">
        <v>184</v>
      </c>
      <c r="E19" s="88">
        <v>230</v>
      </c>
    </row>
    <row r="20" spans="2:5">
      <c r="B20" s="98">
        <v>2024</v>
      </c>
      <c r="C20" s="88">
        <v>210</v>
      </c>
      <c r="D20" s="88">
        <v>180</v>
      </c>
      <c r="E20" s="88">
        <v>230</v>
      </c>
    </row>
    <row r="21" spans="2:5">
      <c r="B21" s="98">
        <v>2025</v>
      </c>
      <c r="C21" s="88">
        <v>185</v>
      </c>
      <c r="D21" s="88">
        <v>165</v>
      </c>
      <c r="E21" s="88">
        <v>245</v>
      </c>
    </row>
    <row r="22" spans="2:5">
      <c r="B22" s="98" t="s">
        <v>415</v>
      </c>
      <c r="C22" s="89">
        <f>ROUND(AVERAGE(C16:C21),0)</f>
        <v>211</v>
      </c>
      <c r="D22" s="89">
        <f>ROUND(AVERAGE(D16:D21),0)</f>
        <v>189</v>
      </c>
      <c r="E22" s="89">
        <f>ROUND(AVERAGE(E16:E21),0)</f>
        <v>260</v>
      </c>
    </row>
    <row r="24" spans="2:5">
      <c r="B24" s="162" t="s">
        <v>296</v>
      </c>
      <c r="C24" s="162"/>
      <c r="D24" s="162"/>
    </row>
    <row r="25" spans="2:5">
      <c r="B25" s="90"/>
      <c r="C25" s="97" t="s">
        <v>293</v>
      </c>
      <c r="D25" s="97" t="s">
        <v>294</v>
      </c>
    </row>
    <row r="26" spans="2:5">
      <c r="B26" s="98">
        <v>2019</v>
      </c>
      <c r="C26" s="88">
        <v>4.2</v>
      </c>
      <c r="D26" s="88">
        <v>2.1</v>
      </c>
    </row>
    <row r="27" spans="2:5">
      <c r="B27" s="98">
        <v>2020</v>
      </c>
      <c r="C27" s="88">
        <v>5</v>
      </c>
      <c r="D27" s="88">
        <v>2.1</v>
      </c>
    </row>
    <row r="28" spans="2:5">
      <c r="B28" s="98">
        <v>2021</v>
      </c>
      <c r="C28" s="88">
        <v>2.8</v>
      </c>
      <c r="D28" s="88">
        <v>1.2</v>
      </c>
    </row>
    <row r="29" spans="2:5">
      <c r="B29" s="98">
        <v>2022</v>
      </c>
      <c r="C29" s="88">
        <v>4.7</v>
      </c>
      <c r="D29" s="88">
        <v>1.9</v>
      </c>
    </row>
    <row r="30" spans="2:5">
      <c r="B30" s="98">
        <v>2023</v>
      </c>
      <c r="C30" s="88">
        <v>2.9</v>
      </c>
      <c r="D30" s="88">
        <v>1.7</v>
      </c>
    </row>
    <row r="31" spans="2:5">
      <c r="B31" s="98">
        <v>2024</v>
      </c>
      <c r="C31" s="88">
        <v>3.5</v>
      </c>
      <c r="D31" s="88">
        <v>1.6</v>
      </c>
    </row>
    <row r="32" spans="2:5">
      <c r="B32" s="98">
        <v>2025</v>
      </c>
      <c r="C32" s="88">
        <v>3.4</v>
      </c>
      <c r="D32" s="88">
        <v>1.4</v>
      </c>
    </row>
    <row r="33" spans="2:13">
      <c r="B33" s="98" t="s">
        <v>415</v>
      </c>
      <c r="C33" s="89">
        <f>ROUND(AVERAGE(C27:C32),2)</f>
        <v>3.72</v>
      </c>
      <c r="D33" s="89">
        <f>ROUND(AVERAGE(D27:D32),2)</f>
        <v>1.65</v>
      </c>
    </row>
    <row r="35" spans="2:13" ht="14.4">
      <c r="B35" s="167" t="s">
        <v>308</v>
      </c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</row>
    <row r="36" spans="2:13" ht="26.4">
      <c r="B36" s="89"/>
      <c r="C36" s="93" t="s">
        <v>432</v>
      </c>
      <c r="D36" s="93" t="s">
        <v>298</v>
      </c>
      <c r="E36" s="93" t="s">
        <v>299</v>
      </c>
      <c r="F36" s="93" t="s">
        <v>300</v>
      </c>
      <c r="G36" s="93" t="s">
        <v>301</v>
      </c>
      <c r="H36" s="93" t="s">
        <v>302</v>
      </c>
      <c r="I36" s="93" t="s">
        <v>303</v>
      </c>
      <c r="J36" s="93" t="s">
        <v>304</v>
      </c>
      <c r="K36" s="93" t="s">
        <v>305</v>
      </c>
      <c r="L36" s="93" t="s">
        <v>306</v>
      </c>
      <c r="M36" s="93" t="s">
        <v>307</v>
      </c>
    </row>
    <row r="37" spans="2:13" ht="14.4">
      <c r="B37" s="97">
        <v>2019</v>
      </c>
      <c r="C37" s="99">
        <v>612.17999999999995</v>
      </c>
      <c r="D37" s="99">
        <v>369.81</v>
      </c>
      <c r="E37" s="99">
        <v>281.76</v>
      </c>
      <c r="F37" s="99">
        <v>161.99</v>
      </c>
      <c r="G37" s="99">
        <v>133</v>
      </c>
      <c r="H37" s="99">
        <v>70.989999999999995</v>
      </c>
      <c r="I37" s="99">
        <v>59.57</v>
      </c>
      <c r="J37" s="99">
        <v>54.65</v>
      </c>
      <c r="K37" s="99">
        <v>31.74</v>
      </c>
      <c r="L37" s="99">
        <v>19.54</v>
      </c>
      <c r="M37" s="99">
        <v>-4.03</v>
      </c>
    </row>
    <row r="38" spans="2:13" ht="14.4">
      <c r="B38" s="97">
        <v>2020</v>
      </c>
      <c r="C38" s="99">
        <v>601.62</v>
      </c>
      <c r="D38" s="99">
        <v>502.01</v>
      </c>
      <c r="E38" s="99">
        <v>358.35</v>
      </c>
      <c r="F38" s="99">
        <v>238.86</v>
      </c>
      <c r="G38" s="99">
        <v>167.83</v>
      </c>
      <c r="H38" s="99">
        <v>107.8</v>
      </c>
      <c r="I38" s="99">
        <v>158.94</v>
      </c>
      <c r="J38" s="99">
        <v>166.81</v>
      </c>
      <c r="K38" s="99">
        <v>168.01</v>
      </c>
      <c r="L38" s="99">
        <v>48.23</v>
      </c>
      <c r="M38" s="99">
        <v>61.81</v>
      </c>
    </row>
    <row r="39" spans="2:13" ht="14.4">
      <c r="B39" s="89">
        <v>2021</v>
      </c>
      <c r="C39" s="99">
        <v>836.29</v>
      </c>
      <c r="D39" s="99">
        <v>218.06</v>
      </c>
      <c r="E39" s="99">
        <v>415.33</v>
      </c>
      <c r="F39" s="99">
        <v>85.12</v>
      </c>
      <c r="G39" s="99">
        <v>222.93</v>
      </c>
      <c r="H39" s="99">
        <v>253.32</v>
      </c>
      <c r="I39" s="99">
        <v>-0.68</v>
      </c>
      <c r="J39" s="99">
        <v>340.74</v>
      </c>
      <c r="K39" s="99">
        <v>318.44</v>
      </c>
      <c r="L39" s="99">
        <v>177.55</v>
      </c>
      <c r="M39" s="99">
        <v>48.05</v>
      </c>
    </row>
    <row r="40" spans="2:13" ht="14.4">
      <c r="B40" s="97">
        <v>2022</v>
      </c>
      <c r="C40" s="99">
        <v>446.06</v>
      </c>
      <c r="D40" s="99">
        <v>590</v>
      </c>
      <c r="E40" s="99">
        <v>296.45999999999998</v>
      </c>
      <c r="F40" s="99">
        <v>252.01</v>
      </c>
      <c r="G40" s="99">
        <v>239.02</v>
      </c>
      <c r="H40" s="99">
        <v>399.67</v>
      </c>
      <c r="I40" s="99">
        <v>525.59</v>
      </c>
      <c r="J40" s="99">
        <v>110.86</v>
      </c>
      <c r="K40" s="99">
        <v>239.82</v>
      </c>
      <c r="L40" s="99">
        <v>242.26</v>
      </c>
      <c r="M40" s="99">
        <v>352.29</v>
      </c>
    </row>
    <row r="41" spans="2:13" ht="14.4">
      <c r="B41" s="97">
        <v>2023</v>
      </c>
      <c r="C41" s="99">
        <v>-132</v>
      </c>
      <c r="D41" s="99">
        <v>-104</v>
      </c>
      <c r="E41" s="99">
        <v>-76</v>
      </c>
      <c r="F41" s="99">
        <v>-202</v>
      </c>
      <c r="G41" s="99">
        <v>35</v>
      </c>
      <c r="H41" s="99">
        <v>-242</v>
      </c>
      <c r="I41" s="99">
        <v>-126</v>
      </c>
      <c r="J41" s="99">
        <v>-326</v>
      </c>
      <c r="K41" s="99">
        <v>-272</v>
      </c>
      <c r="L41" s="99">
        <v>-274</v>
      </c>
      <c r="M41" s="99">
        <v>-247</v>
      </c>
    </row>
    <row r="42" spans="2:13" ht="14.4">
      <c r="B42" s="89">
        <v>2024</v>
      </c>
      <c r="C42" s="99">
        <v>93</v>
      </c>
      <c r="D42" s="99">
        <v>293</v>
      </c>
      <c r="E42" s="99">
        <v>148</v>
      </c>
      <c r="F42" s="99">
        <v>10</v>
      </c>
      <c r="G42" s="99">
        <v>168</v>
      </c>
      <c r="H42" s="99">
        <v>-119</v>
      </c>
      <c r="I42" s="99">
        <v>-31</v>
      </c>
      <c r="J42" s="99">
        <v>-107</v>
      </c>
      <c r="K42" s="99">
        <v>-227</v>
      </c>
      <c r="L42" s="99">
        <v>-152</v>
      </c>
      <c r="M42" s="99">
        <v>-188.09</v>
      </c>
    </row>
    <row r="43" spans="2:13" ht="14.4">
      <c r="B43" s="89" t="s">
        <v>421</v>
      </c>
      <c r="C43" s="99">
        <v>329</v>
      </c>
      <c r="D43" s="99">
        <v>-65</v>
      </c>
      <c r="E43" s="99">
        <v>22</v>
      </c>
      <c r="F43" s="99">
        <v>-22</v>
      </c>
      <c r="G43" s="99">
        <v>-117</v>
      </c>
      <c r="H43" s="99">
        <v>-97</v>
      </c>
      <c r="I43" s="99">
        <v>-159</v>
      </c>
      <c r="J43" s="99">
        <v>-188</v>
      </c>
      <c r="K43" s="99">
        <v>-122</v>
      </c>
      <c r="L43" s="99">
        <v>-247</v>
      </c>
      <c r="M43" s="99">
        <v>-170</v>
      </c>
    </row>
    <row r="44" spans="2:13" ht="14.4">
      <c r="B44" s="167" t="s">
        <v>309</v>
      </c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</row>
    <row r="45" spans="2:13" s="100" customFormat="1" ht="29.25" customHeight="1">
      <c r="B45" s="93"/>
      <c r="C45" s="93" t="s">
        <v>297</v>
      </c>
      <c r="D45" s="93" t="s">
        <v>298</v>
      </c>
      <c r="E45" s="93" t="s">
        <v>299</v>
      </c>
      <c r="F45" s="93" t="s">
        <v>300</v>
      </c>
      <c r="G45" s="93" t="s">
        <v>301</v>
      </c>
      <c r="H45" s="93" t="s">
        <v>302</v>
      </c>
      <c r="I45" s="93" t="s">
        <v>303</v>
      </c>
      <c r="J45" s="93" t="s">
        <v>304</v>
      </c>
      <c r="K45" s="93" t="s">
        <v>305</v>
      </c>
      <c r="L45" s="93" t="s">
        <v>306</v>
      </c>
      <c r="M45" s="93" t="s">
        <v>307</v>
      </c>
    </row>
    <row r="46" spans="2:13" ht="14.4">
      <c r="B46" s="97">
        <v>2022</v>
      </c>
      <c r="C46" s="99">
        <v>164</v>
      </c>
      <c r="D46" s="99">
        <v>326</v>
      </c>
      <c r="E46" s="99">
        <v>268</v>
      </c>
      <c r="F46" s="99">
        <v>332</v>
      </c>
      <c r="G46" s="99">
        <v>360</v>
      </c>
      <c r="H46" s="99">
        <v>130</v>
      </c>
      <c r="I46" s="99">
        <v>390</v>
      </c>
      <c r="J46" s="99">
        <v>187</v>
      </c>
      <c r="K46" s="99">
        <v>264</v>
      </c>
      <c r="L46" s="99">
        <v>235</v>
      </c>
      <c r="M46" s="99">
        <v>202</v>
      </c>
    </row>
    <row r="47" spans="2:13" ht="14.4">
      <c r="B47" s="97">
        <v>2023</v>
      </c>
      <c r="C47" s="99">
        <v>133</v>
      </c>
      <c r="D47" s="99">
        <v>-208</v>
      </c>
      <c r="E47" s="99">
        <v>-10</v>
      </c>
      <c r="F47" s="99">
        <v>-10</v>
      </c>
      <c r="G47" s="99">
        <v>-106</v>
      </c>
      <c r="H47" s="99">
        <v>-53</v>
      </c>
      <c r="I47" s="99">
        <v>21</v>
      </c>
      <c r="J47" s="99">
        <v>-135</v>
      </c>
      <c r="K47" s="99">
        <v>25</v>
      </c>
      <c r="L47" s="99">
        <v>-114</v>
      </c>
      <c r="M47" s="99">
        <v>-6</v>
      </c>
    </row>
    <row r="48" spans="2:13" ht="14.4">
      <c r="B48" s="89">
        <v>2024</v>
      </c>
      <c r="C48" s="99">
        <v>-5</v>
      </c>
      <c r="D48" s="99">
        <v>-140</v>
      </c>
      <c r="E48" s="99">
        <v>-6</v>
      </c>
      <c r="F48" s="99">
        <v>-48</v>
      </c>
      <c r="G48" s="99">
        <v>196</v>
      </c>
      <c r="H48" s="99">
        <v>-165</v>
      </c>
      <c r="I48" s="99">
        <v>-42</v>
      </c>
      <c r="J48" s="99">
        <v>143</v>
      </c>
      <c r="K48" s="99">
        <v>-64</v>
      </c>
      <c r="L48" s="99">
        <v>-123</v>
      </c>
      <c r="M48" s="99">
        <v>-22</v>
      </c>
    </row>
    <row r="49" spans="2:13" ht="14.4">
      <c r="B49" s="89" t="s">
        <v>421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2:13" ht="14.4">
      <c r="B50" s="163" t="s">
        <v>310</v>
      </c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5"/>
    </row>
    <row r="51" spans="2:13" s="100" customFormat="1" ht="29.25" customHeight="1">
      <c r="B51" s="93"/>
      <c r="C51" s="93" t="s">
        <v>297</v>
      </c>
      <c r="D51" s="93" t="s">
        <v>298</v>
      </c>
      <c r="E51" s="93" t="s">
        <v>299</v>
      </c>
      <c r="F51" s="93" t="s">
        <v>300</v>
      </c>
      <c r="G51" s="93" t="s">
        <v>301</v>
      </c>
      <c r="H51" s="93" t="s">
        <v>302</v>
      </c>
      <c r="I51" s="93" t="s">
        <v>303</v>
      </c>
      <c r="J51" s="93" t="s">
        <v>304</v>
      </c>
      <c r="K51" s="93" t="s">
        <v>305</v>
      </c>
      <c r="L51" s="93" t="s">
        <v>306</v>
      </c>
      <c r="M51" s="93" t="s">
        <v>307</v>
      </c>
    </row>
    <row r="52" spans="2:13" ht="14.4">
      <c r="B52" s="97">
        <v>2022</v>
      </c>
      <c r="C52" s="99">
        <v>-57</v>
      </c>
      <c r="D52" s="99">
        <v>5</v>
      </c>
      <c r="E52" s="99">
        <v>-53</v>
      </c>
      <c r="F52" s="99">
        <v>11</v>
      </c>
      <c r="G52" s="99">
        <v>146</v>
      </c>
      <c r="H52" s="99">
        <v>-191</v>
      </c>
      <c r="I52" s="99">
        <v>69</v>
      </c>
      <c r="J52" s="99">
        <v>187</v>
      </c>
      <c r="K52" s="99">
        <v>-57</v>
      </c>
      <c r="L52" s="99">
        <v>-86</v>
      </c>
      <c r="M52" s="99">
        <v>-119</v>
      </c>
    </row>
    <row r="53" spans="2:13" ht="14.4">
      <c r="B53" s="97">
        <v>2023</v>
      </c>
      <c r="C53" s="99">
        <v>-43</v>
      </c>
      <c r="D53" s="99">
        <v>-508</v>
      </c>
      <c r="E53" s="99">
        <v>-310</v>
      </c>
      <c r="F53" s="99">
        <v>-310</v>
      </c>
      <c r="G53" s="99">
        <v>-306</v>
      </c>
      <c r="H53" s="99">
        <v>-353</v>
      </c>
      <c r="I53" s="99">
        <v>-279</v>
      </c>
      <c r="J53" s="99">
        <v>-135</v>
      </c>
      <c r="K53" s="99">
        <v>-275</v>
      </c>
      <c r="L53" s="99">
        <v>-415</v>
      </c>
      <c r="M53" s="99">
        <v>-306</v>
      </c>
    </row>
    <row r="54" spans="2:13" ht="14.4">
      <c r="B54" s="89">
        <v>2024</v>
      </c>
      <c r="C54" s="99">
        <v>-114</v>
      </c>
      <c r="D54" s="99">
        <v>-373</v>
      </c>
      <c r="E54" s="99">
        <v>-238</v>
      </c>
      <c r="F54" s="99">
        <v>-281</v>
      </c>
      <c r="G54" s="99">
        <v>40</v>
      </c>
      <c r="H54" s="99">
        <v>-398</v>
      </c>
      <c r="I54" s="99">
        <v>-275</v>
      </c>
      <c r="J54" s="99">
        <v>143</v>
      </c>
      <c r="K54" s="99">
        <v>-297</v>
      </c>
      <c r="L54" s="99">
        <v>-356</v>
      </c>
      <c r="M54" s="99">
        <v>-255</v>
      </c>
    </row>
    <row r="55" spans="2:13" ht="14.4">
      <c r="B55" s="89" t="s">
        <v>421</v>
      </c>
      <c r="C55" s="99">
        <v>-123</v>
      </c>
      <c r="D55" s="99">
        <v>-384</v>
      </c>
      <c r="E55" s="99">
        <v>-236</v>
      </c>
      <c r="F55" s="99">
        <v>-321</v>
      </c>
      <c r="G55" s="99">
        <v>-356</v>
      </c>
      <c r="H55" s="99">
        <v>-314</v>
      </c>
      <c r="I55" s="99">
        <v>-229</v>
      </c>
      <c r="J55" s="99">
        <v>25</v>
      </c>
      <c r="K55" s="99">
        <v>-243</v>
      </c>
      <c r="L55" s="99">
        <v>-97</v>
      </c>
      <c r="M55" s="99">
        <v>-237</v>
      </c>
    </row>
    <row r="56" spans="2:13" ht="14.4">
      <c r="B56" s="163" t="s">
        <v>348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5"/>
    </row>
    <row r="57" spans="2:13" ht="26.4">
      <c r="B57" s="93"/>
      <c r="C57" s="93" t="s">
        <v>297</v>
      </c>
      <c r="D57" s="93" t="s">
        <v>298</v>
      </c>
      <c r="E57" s="93" t="s">
        <v>299</v>
      </c>
      <c r="F57" s="93" t="s">
        <v>300</v>
      </c>
      <c r="G57" s="93" t="s">
        <v>301</v>
      </c>
      <c r="H57" s="93" t="s">
        <v>302</v>
      </c>
      <c r="I57" s="93" t="s">
        <v>303</v>
      </c>
      <c r="J57" s="93" t="s">
        <v>304</v>
      </c>
      <c r="K57" s="93" t="s">
        <v>305</v>
      </c>
      <c r="L57" s="93" t="s">
        <v>306</v>
      </c>
      <c r="M57" s="93" t="s">
        <v>307</v>
      </c>
    </row>
    <row r="58" spans="2:13" ht="14.4">
      <c r="B58" s="97">
        <v>2022</v>
      </c>
      <c r="C58" s="99">
        <v>120</v>
      </c>
      <c r="D58" s="99">
        <v>261</v>
      </c>
      <c r="E58" s="99">
        <v>204</v>
      </c>
      <c r="F58" s="99">
        <v>267</v>
      </c>
      <c r="G58" s="99">
        <v>317</v>
      </c>
      <c r="H58" s="99">
        <v>66</v>
      </c>
      <c r="I58" s="99">
        <v>326</v>
      </c>
      <c r="J58" s="99">
        <v>187</v>
      </c>
      <c r="K58" s="99">
        <v>200</v>
      </c>
      <c r="L58" s="99">
        <v>171</v>
      </c>
      <c r="M58" s="99">
        <v>138</v>
      </c>
    </row>
    <row r="59" spans="2:13" ht="14.4">
      <c r="B59" s="97">
        <v>2023</v>
      </c>
      <c r="C59" s="99">
        <v>98</v>
      </c>
      <c r="D59" s="99">
        <v>-268</v>
      </c>
      <c r="E59" s="99">
        <v>-70</v>
      </c>
      <c r="F59" s="99">
        <v>-70</v>
      </c>
      <c r="G59" s="99">
        <v>-146</v>
      </c>
      <c r="H59" s="99">
        <v>-113</v>
      </c>
      <c r="I59" s="99">
        <v>-39</v>
      </c>
      <c r="J59" s="99">
        <v>-135</v>
      </c>
      <c r="K59" s="99">
        <v>-35</v>
      </c>
      <c r="L59" s="99">
        <v>-174</v>
      </c>
      <c r="M59" s="99">
        <v>-66</v>
      </c>
    </row>
    <row r="60" spans="2:13" ht="14.4">
      <c r="B60" s="89">
        <v>2024</v>
      </c>
      <c r="C60" s="99">
        <v>-26</v>
      </c>
      <c r="D60" s="99">
        <v>-186</v>
      </c>
      <c r="E60" s="99">
        <v>-52</v>
      </c>
      <c r="F60" s="99">
        <v>-95</v>
      </c>
      <c r="G60" s="99">
        <v>165</v>
      </c>
      <c r="H60" s="99">
        <v>-211</v>
      </c>
      <c r="I60" s="99">
        <v>-89</v>
      </c>
      <c r="J60" s="99">
        <v>143</v>
      </c>
      <c r="K60" s="99">
        <v>-111</v>
      </c>
      <c r="L60" s="99">
        <v>-170</v>
      </c>
      <c r="M60" s="99">
        <v>-69</v>
      </c>
    </row>
    <row r="61" spans="2:13" ht="14.4">
      <c r="B61" s="89" t="s">
        <v>421</v>
      </c>
      <c r="C61" s="99">
        <v>-31</v>
      </c>
      <c r="D61" s="99">
        <v>-195</v>
      </c>
      <c r="E61" s="99">
        <v>-46</v>
      </c>
      <c r="F61" s="99">
        <v>-131</v>
      </c>
      <c r="G61" s="99">
        <v>-229</v>
      </c>
      <c r="H61" s="99">
        <v>-124</v>
      </c>
      <c r="I61" s="99">
        <v>-39</v>
      </c>
      <c r="J61" s="99">
        <v>25</v>
      </c>
      <c r="K61" s="99">
        <v>-53</v>
      </c>
      <c r="L61" s="99">
        <v>93</v>
      </c>
      <c r="M61" s="99">
        <v>-47</v>
      </c>
    </row>
    <row r="62" spans="2:13" ht="14.4">
      <c r="B62" s="89" t="s">
        <v>349</v>
      </c>
      <c r="C62" s="99">
        <f>AVERAGE(C58:C61)</f>
        <v>40.25</v>
      </c>
      <c r="D62" s="99">
        <f t="shared" ref="D62:M62" si="2">AVERAGE(D58:D61)</f>
        <v>-97</v>
      </c>
      <c r="E62" s="99">
        <f t="shared" si="2"/>
        <v>9</v>
      </c>
      <c r="F62" s="99">
        <f t="shared" si="2"/>
        <v>-7.25</v>
      </c>
      <c r="G62" s="99">
        <f t="shared" si="2"/>
        <v>26.75</v>
      </c>
      <c r="H62" s="99">
        <f t="shared" si="2"/>
        <v>-95.5</v>
      </c>
      <c r="I62" s="99">
        <f t="shared" si="2"/>
        <v>39.75</v>
      </c>
      <c r="J62" s="99">
        <f t="shared" si="2"/>
        <v>55</v>
      </c>
      <c r="K62" s="99">
        <f t="shared" si="2"/>
        <v>0.25</v>
      </c>
      <c r="L62" s="99">
        <f t="shared" si="2"/>
        <v>-20</v>
      </c>
      <c r="M62" s="99">
        <f t="shared" si="2"/>
        <v>-11</v>
      </c>
    </row>
  </sheetData>
  <mergeCells count="9">
    <mergeCell ref="B1:I1"/>
    <mergeCell ref="B7:F7"/>
    <mergeCell ref="B13:E13"/>
    <mergeCell ref="B56:M56"/>
    <mergeCell ref="H7:K7"/>
    <mergeCell ref="B35:M35"/>
    <mergeCell ref="B44:M44"/>
    <mergeCell ref="B50:M50"/>
    <mergeCell ref="B24:D2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8D9B-51EF-4997-9031-8B605880CA91}">
  <sheetPr codeName="Sheet1"/>
  <dimension ref="A2:T24"/>
  <sheetViews>
    <sheetView workbookViewId="0">
      <selection activeCell="T3" sqref="T3:T24"/>
    </sheetView>
  </sheetViews>
  <sheetFormatPr defaultRowHeight="13.2"/>
  <cols>
    <col min="1" max="1" width="19.88671875" customWidth="1"/>
    <col min="2" max="2" width="13" customWidth="1"/>
    <col min="12" max="12" width="14" customWidth="1"/>
    <col min="13" max="13" width="13" customWidth="1"/>
  </cols>
  <sheetData>
    <row r="2" spans="1:20">
      <c r="A2" s="110" t="s">
        <v>411</v>
      </c>
      <c r="B2" s="108"/>
      <c r="C2" s="109">
        <v>2019</v>
      </c>
      <c r="D2" s="109">
        <v>2020</v>
      </c>
      <c r="E2" s="109">
        <v>2021</v>
      </c>
      <c r="F2" s="109">
        <v>2022</v>
      </c>
      <c r="G2" s="109">
        <v>2023</v>
      </c>
      <c r="H2" s="109">
        <v>2024</v>
      </c>
      <c r="I2" s="88">
        <v>2025</v>
      </c>
      <c r="L2" s="110" t="s">
        <v>410</v>
      </c>
      <c r="M2" s="108"/>
      <c r="N2" s="109">
        <v>2019</v>
      </c>
      <c r="O2" s="109">
        <v>2020</v>
      </c>
      <c r="P2" s="109">
        <v>2021</v>
      </c>
      <c r="Q2" s="109">
        <v>2022</v>
      </c>
      <c r="R2" s="109">
        <v>2023</v>
      </c>
      <c r="S2" s="109">
        <v>2024</v>
      </c>
      <c r="T2" s="88">
        <v>2025</v>
      </c>
    </row>
    <row r="3" spans="1:20">
      <c r="A3" s="170" t="s">
        <v>299</v>
      </c>
      <c r="B3" s="107" t="s">
        <v>293</v>
      </c>
      <c r="C3" s="88">
        <v>6.2</v>
      </c>
      <c r="D3" s="88">
        <v>6.7</v>
      </c>
      <c r="E3" s="88">
        <v>5</v>
      </c>
      <c r="F3" s="88">
        <v>5.6</v>
      </c>
      <c r="G3" s="88">
        <v>4.3</v>
      </c>
      <c r="H3" s="88">
        <v>4.7</v>
      </c>
      <c r="I3" s="88">
        <v>4.9000000000000004</v>
      </c>
      <c r="L3" s="170" t="s">
        <v>299</v>
      </c>
      <c r="M3" s="107" t="s">
        <v>293</v>
      </c>
      <c r="N3" s="88">
        <v>162</v>
      </c>
      <c r="O3" s="88">
        <v>169</v>
      </c>
      <c r="P3" s="88">
        <v>210</v>
      </c>
      <c r="Q3" s="88">
        <v>280</v>
      </c>
      <c r="R3" s="88">
        <v>210</v>
      </c>
      <c r="S3" s="88">
        <v>210</v>
      </c>
      <c r="T3" s="88">
        <v>185</v>
      </c>
    </row>
    <row r="4" spans="1:20">
      <c r="A4" s="170"/>
      <c r="B4" s="107" t="s">
        <v>294</v>
      </c>
      <c r="C4" s="88">
        <v>2.6</v>
      </c>
      <c r="D4" s="88">
        <v>2.1</v>
      </c>
      <c r="E4" s="88">
        <v>1.8</v>
      </c>
      <c r="F4" s="88">
        <v>2.2000000000000002</v>
      </c>
      <c r="G4" s="88">
        <v>1.7</v>
      </c>
      <c r="H4" s="88">
        <v>1.8</v>
      </c>
      <c r="I4" s="88">
        <v>1.9</v>
      </c>
      <c r="L4" s="170"/>
      <c r="M4" s="107" t="s">
        <v>294</v>
      </c>
      <c r="N4" s="88">
        <v>220</v>
      </c>
      <c r="O4" s="88">
        <v>200</v>
      </c>
      <c r="P4" s="88">
        <v>290</v>
      </c>
      <c r="Q4" s="88">
        <v>365</v>
      </c>
      <c r="R4" s="88">
        <v>230</v>
      </c>
      <c r="S4" s="88">
        <v>230</v>
      </c>
      <c r="T4" s="88">
        <v>245</v>
      </c>
    </row>
    <row r="5" spans="1:20">
      <c r="A5" s="170" t="s">
        <v>300</v>
      </c>
      <c r="B5" s="107" t="s">
        <v>293</v>
      </c>
      <c r="C5" s="88">
        <v>4.2</v>
      </c>
      <c r="D5" s="88">
        <v>5</v>
      </c>
      <c r="E5" s="88">
        <v>2.8</v>
      </c>
      <c r="F5" s="88">
        <v>4.7</v>
      </c>
      <c r="G5" s="88">
        <v>2.9</v>
      </c>
      <c r="H5" s="88">
        <v>3.5</v>
      </c>
      <c r="I5" s="88">
        <v>3.4</v>
      </c>
      <c r="L5" s="170" t="s">
        <v>300</v>
      </c>
      <c r="M5" s="107" t="s">
        <v>293</v>
      </c>
      <c r="N5" s="88">
        <v>162</v>
      </c>
      <c r="O5" s="88">
        <v>169</v>
      </c>
      <c r="P5" s="88">
        <v>210</v>
      </c>
      <c r="Q5" s="88">
        <v>280</v>
      </c>
      <c r="R5" s="88">
        <v>210</v>
      </c>
      <c r="S5" s="88">
        <v>210</v>
      </c>
      <c r="T5" s="88">
        <v>185</v>
      </c>
    </row>
    <row r="6" spans="1:20">
      <c r="A6" s="170"/>
      <c r="B6" s="107" t="s">
        <v>294</v>
      </c>
      <c r="C6" s="88">
        <v>2.1</v>
      </c>
      <c r="D6" s="88">
        <v>2.1</v>
      </c>
      <c r="E6" s="88">
        <v>1.2</v>
      </c>
      <c r="F6" s="88">
        <v>1.9</v>
      </c>
      <c r="G6" s="88">
        <v>1.7</v>
      </c>
      <c r="H6" s="88">
        <v>1.6</v>
      </c>
      <c r="I6" s="88">
        <v>1.4</v>
      </c>
      <c r="L6" s="170"/>
      <c r="M6" s="107" t="s">
        <v>294</v>
      </c>
      <c r="N6" s="88">
        <v>220</v>
      </c>
      <c r="O6" s="88">
        <v>200</v>
      </c>
      <c r="P6" s="88">
        <v>290</v>
      </c>
      <c r="Q6" s="88">
        <v>365</v>
      </c>
      <c r="R6" s="88">
        <v>230</v>
      </c>
      <c r="S6" s="88">
        <v>230</v>
      </c>
      <c r="T6" s="88">
        <v>245</v>
      </c>
    </row>
    <row r="7" spans="1:20">
      <c r="A7" s="170" t="s">
        <v>307</v>
      </c>
      <c r="B7" s="107" t="s">
        <v>293</v>
      </c>
      <c r="C7" s="88">
        <v>3.8</v>
      </c>
      <c r="D7" s="88">
        <v>4.2</v>
      </c>
      <c r="E7" s="88">
        <v>2.4</v>
      </c>
      <c r="F7" s="88">
        <v>4.2</v>
      </c>
      <c r="G7" s="88">
        <v>2.5</v>
      </c>
      <c r="H7" s="88">
        <v>2.8</v>
      </c>
      <c r="I7" s="88">
        <v>2.8</v>
      </c>
      <c r="L7" s="170" t="s">
        <v>307</v>
      </c>
      <c r="M7" s="107" t="s">
        <v>293</v>
      </c>
      <c r="N7" s="88">
        <v>134</v>
      </c>
      <c r="O7" s="88">
        <v>137</v>
      </c>
      <c r="P7" s="88">
        <v>195</v>
      </c>
      <c r="Q7" s="88">
        <v>270</v>
      </c>
      <c r="R7" s="88">
        <v>184</v>
      </c>
      <c r="S7" s="88">
        <v>145</v>
      </c>
      <c r="T7" s="88">
        <v>160</v>
      </c>
    </row>
    <row r="8" spans="1:20">
      <c r="A8" s="170"/>
      <c r="B8" s="107" t="s">
        <v>294</v>
      </c>
      <c r="C8" s="88">
        <v>2</v>
      </c>
      <c r="D8" s="88">
        <v>1.5</v>
      </c>
      <c r="E8" s="88">
        <v>1.5</v>
      </c>
      <c r="F8" s="88">
        <v>2.1</v>
      </c>
      <c r="G8" s="88">
        <v>1.5</v>
      </c>
      <c r="H8" s="88">
        <v>1.5</v>
      </c>
      <c r="I8" s="88">
        <v>1.4</v>
      </c>
      <c r="L8" s="170"/>
      <c r="M8" s="107" t="s">
        <v>294</v>
      </c>
      <c r="N8" s="88">
        <v>190</v>
      </c>
      <c r="O8" s="88">
        <v>150</v>
      </c>
      <c r="P8" s="88">
        <v>310</v>
      </c>
      <c r="Q8" s="88">
        <v>290</v>
      </c>
      <c r="R8" s="88">
        <v>270</v>
      </c>
      <c r="S8" s="88">
        <v>260</v>
      </c>
      <c r="T8" s="88">
        <v>260</v>
      </c>
    </row>
    <row r="9" spans="1:20">
      <c r="A9" s="170" t="s">
        <v>305</v>
      </c>
      <c r="B9" s="107" t="s">
        <v>293</v>
      </c>
      <c r="C9" s="88">
        <v>4.8</v>
      </c>
      <c r="D9" s="88">
        <v>5.5</v>
      </c>
      <c r="E9" s="88">
        <v>4.4000000000000004</v>
      </c>
      <c r="F9" s="88">
        <v>4.7</v>
      </c>
      <c r="G9" s="88">
        <v>3.7</v>
      </c>
      <c r="H9" s="88">
        <v>3.5</v>
      </c>
      <c r="I9" s="88">
        <v>4.5999999999999996</v>
      </c>
      <c r="L9" s="170" t="s">
        <v>305</v>
      </c>
      <c r="M9" s="107" t="s">
        <v>293</v>
      </c>
      <c r="N9" s="88">
        <v>134</v>
      </c>
      <c r="O9" s="88">
        <v>137</v>
      </c>
      <c r="P9" s="88">
        <v>195</v>
      </c>
      <c r="Q9" s="88">
        <v>270</v>
      </c>
      <c r="R9" s="88">
        <v>184</v>
      </c>
      <c r="S9" s="88">
        <v>145</v>
      </c>
      <c r="T9" s="88">
        <v>160</v>
      </c>
    </row>
    <row r="10" spans="1:20">
      <c r="A10" s="170"/>
      <c r="B10" s="107" t="s">
        <v>294</v>
      </c>
      <c r="C10" s="88">
        <v>2.5</v>
      </c>
      <c r="D10" s="88">
        <v>2</v>
      </c>
      <c r="E10" s="88">
        <v>1.7</v>
      </c>
      <c r="F10" s="88">
        <v>2.2000000000000002</v>
      </c>
      <c r="G10" s="88">
        <v>1.5</v>
      </c>
      <c r="H10" s="88">
        <v>1.2</v>
      </c>
      <c r="I10" s="88">
        <v>1.5</v>
      </c>
      <c r="L10" s="170"/>
      <c r="M10" s="107" t="s">
        <v>294</v>
      </c>
      <c r="N10" s="88">
        <v>190</v>
      </c>
      <c r="O10" s="88">
        <v>150</v>
      </c>
      <c r="P10" s="88">
        <v>310</v>
      </c>
      <c r="Q10" s="88">
        <v>290</v>
      </c>
      <c r="R10" s="88">
        <v>270</v>
      </c>
      <c r="S10" s="88">
        <v>260</v>
      </c>
      <c r="T10" s="88">
        <v>260</v>
      </c>
    </row>
    <row r="11" spans="1:20">
      <c r="A11" s="170" t="s">
        <v>303</v>
      </c>
      <c r="B11" s="107" t="s">
        <v>293</v>
      </c>
      <c r="C11" s="88">
        <v>3</v>
      </c>
      <c r="D11" s="88">
        <v>3.6</v>
      </c>
      <c r="E11" s="88">
        <v>2.2000000000000002</v>
      </c>
      <c r="F11" s="88">
        <v>4.3</v>
      </c>
      <c r="G11" s="88">
        <v>2.6</v>
      </c>
      <c r="H11" s="88">
        <v>2.9</v>
      </c>
      <c r="I11" s="88">
        <v>2.8</v>
      </c>
      <c r="L11" s="170" t="s">
        <v>303</v>
      </c>
      <c r="M11" s="107" t="s">
        <v>293</v>
      </c>
      <c r="N11" s="88">
        <v>157</v>
      </c>
      <c r="O11" s="88">
        <v>159</v>
      </c>
      <c r="P11" s="88">
        <v>175</v>
      </c>
      <c r="Q11" s="88">
        <v>285</v>
      </c>
      <c r="R11" s="88">
        <v>211</v>
      </c>
      <c r="S11" s="88">
        <v>190</v>
      </c>
      <c r="T11" s="88">
        <v>155</v>
      </c>
    </row>
    <row r="12" spans="1:20">
      <c r="A12" s="170"/>
      <c r="B12" s="107" t="s">
        <v>294</v>
      </c>
      <c r="C12" s="88">
        <v>2.5</v>
      </c>
      <c r="D12" s="88">
        <v>1.5</v>
      </c>
      <c r="E12" s="88">
        <v>1.8</v>
      </c>
      <c r="F12" s="88">
        <v>2.4</v>
      </c>
      <c r="G12" s="88">
        <v>1.8</v>
      </c>
      <c r="H12" s="88">
        <v>1.4</v>
      </c>
      <c r="I12" s="88">
        <v>1.6</v>
      </c>
      <c r="L12" s="170"/>
      <c r="M12" s="107" t="s">
        <v>294</v>
      </c>
      <c r="N12" s="88">
        <v>220</v>
      </c>
      <c r="O12" s="88">
        <v>200</v>
      </c>
      <c r="P12" s="88">
        <v>230</v>
      </c>
      <c r="Q12" s="88">
        <v>340</v>
      </c>
      <c r="R12" s="88">
        <v>255</v>
      </c>
      <c r="S12" s="88">
        <v>295</v>
      </c>
      <c r="T12" s="88">
        <v>260</v>
      </c>
    </row>
    <row r="13" spans="1:20">
      <c r="A13" s="170" t="s">
        <v>304</v>
      </c>
      <c r="B13" s="107" t="s">
        <v>293</v>
      </c>
      <c r="C13" s="88">
        <v>1.5</v>
      </c>
      <c r="D13" s="88">
        <v>1.2</v>
      </c>
      <c r="E13" s="88">
        <v>0.9</v>
      </c>
      <c r="F13" s="88">
        <v>1</v>
      </c>
      <c r="G13" s="88">
        <v>0.9</v>
      </c>
      <c r="H13" s="88">
        <v>1.4</v>
      </c>
      <c r="I13" s="88">
        <v>0.7</v>
      </c>
      <c r="L13" s="170" t="s">
        <v>304</v>
      </c>
      <c r="M13" s="107" t="s">
        <v>293</v>
      </c>
      <c r="N13" s="88">
        <v>255</v>
      </c>
      <c r="O13" s="88">
        <v>388</v>
      </c>
      <c r="P13" s="88">
        <v>725</v>
      </c>
      <c r="Q13" s="88">
        <v>655</v>
      </c>
      <c r="R13" s="88">
        <v>265</v>
      </c>
      <c r="S13" s="88">
        <v>265</v>
      </c>
      <c r="T13" s="88">
        <v>350</v>
      </c>
    </row>
    <row r="14" spans="1:20">
      <c r="A14" s="170"/>
      <c r="B14" s="107" t="s">
        <v>294</v>
      </c>
      <c r="C14" s="88">
        <v>1.2</v>
      </c>
      <c r="D14" s="88">
        <v>0.9</v>
      </c>
      <c r="E14" s="88">
        <v>0.55000000000000004</v>
      </c>
      <c r="F14" s="88">
        <v>0.75</v>
      </c>
      <c r="G14" s="88">
        <v>0.7</v>
      </c>
      <c r="H14" s="88">
        <v>1.4</v>
      </c>
      <c r="I14" s="88">
        <v>0.7</v>
      </c>
      <c r="L14" s="170"/>
      <c r="M14" s="107" t="s">
        <v>294</v>
      </c>
      <c r="N14" s="88">
        <v>283</v>
      </c>
      <c r="O14" s="88">
        <v>500</v>
      </c>
      <c r="P14" s="88">
        <v>930</v>
      </c>
      <c r="Q14" s="88">
        <v>700</v>
      </c>
      <c r="R14" s="88">
        <v>300</v>
      </c>
      <c r="S14" s="88">
        <v>340</v>
      </c>
      <c r="T14" s="88">
        <v>500</v>
      </c>
    </row>
    <row r="15" spans="1:20">
      <c r="A15" s="170" t="s">
        <v>298</v>
      </c>
      <c r="B15" s="107" t="s">
        <v>293</v>
      </c>
      <c r="C15" s="88">
        <v>4.2</v>
      </c>
      <c r="D15" s="88">
        <v>5</v>
      </c>
      <c r="E15" s="88">
        <v>3</v>
      </c>
      <c r="F15" s="88">
        <v>5.2</v>
      </c>
      <c r="G15" s="111">
        <v>3</v>
      </c>
      <c r="H15" s="88">
        <v>4.2</v>
      </c>
      <c r="I15" s="88">
        <v>3.3</v>
      </c>
      <c r="L15" s="170" t="s">
        <v>298</v>
      </c>
      <c r="M15" s="107" t="s">
        <v>293</v>
      </c>
      <c r="N15" s="88">
        <v>225</v>
      </c>
      <c r="O15" s="88">
        <v>220</v>
      </c>
      <c r="P15" s="88">
        <v>255</v>
      </c>
      <c r="Q15" s="88">
        <v>300</v>
      </c>
      <c r="R15" s="88">
        <v>255</v>
      </c>
      <c r="S15" s="88">
        <v>255</v>
      </c>
      <c r="T15" s="88">
        <v>210</v>
      </c>
    </row>
    <row r="16" spans="1:20">
      <c r="A16" s="170"/>
      <c r="B16" s="107" t="s">
        <v>294</v>
      </c>
      <c r="C16" s="88">
        <v>1.8</v>
      </c>
      <c r="D16" s="88">
        <v>1.5</v>
      </c>
      <c r="E16" s="88">
        <v>1</v>
      </c>
      <c r="F16" s="88">
        <v>1.5</v>
      </c>
      <c r="G16" s="111">
        <v>1</v>
      </c>
      <c r="H16" s="88">
        <v>1</v>
      </c>
      <c r="I16" s="88">
        <v>0.8</v>
      </c>
      <c r="L16" s="170"/>
      <c r="M16" s="107" t="s">
        <v>294</v>
      </c>
      <c r="N16" s="88">
        <v>305</v>
      </c>
      <c r="O16" s="88">
        <v>300</v>
      </c>
      <c r="P16" s="88">
        <v>400</v>
      </c>
      <c r="Q16" s="88">
        <v>535</v>
      </c>
      <c r="R16" s="88">
        <v>270</v>
      </c>
      <c r="S16" s="88">
        <v>280</v>
      </c>
      <c r="T16" s="88">
        <v>350</v>
      </c>
    </row>
    <row r="17" spans="1:20">
      <c r="A17" s="88" t="s">
        <v>413</v>
      </c>
      <c r="B17" s="107" t="s">
        <v>293</v>
      </c>
      <c r="C17" s="88">
        <v>2.2999999999999998</v>
      </c>
      <c r="D17" s="88">
        <v>2.5</v>
      </c>
      <c r="E17" s="88">
        <v>1.4</v>
      </c>
      <c r="F17" s="88">
        <v>2.2000000000000002</v>
      </c>
      <c r="G17" s="88">
        <v>1.4</v>
      </c>
      <c r="H17" s="88">
        <v>1.6</v>
      </c>
      <c r="I17" s="88">
        <v>1.3</v>
      </c>
      <c r="L17" s="88" t="s">
        <v>413</v>
      </c>
      <c r="M17" s="107" t="s">
        <v>293</v>
      </c>
      <c r="N17" s="88">
        <v>373</v>
      </c>
      <c r="O17" s="88">
        <v>356</v>
      </c>
      <c r="P17" s="88">
        <v>500</v>
      </c>
      <c r="Q17" s="88">
        <v>555</v>
      </c>
      <c r="R17" s="88">
        <v>398</v>
      </c>
      <c r="S17" s="88">
        <v>480</v>
      </c>
      <c r="T17" s="88">
        <v>480</v>
      </c>
    </row>
    <row r="18" spans="1:20">
      <c r="A18" s="88" t="s">
        <v>412</v>
      </c>
      <c r="B18" s="107" t="s">
        <v>293</v>
      </c>
      <c r="C18" s="88">
        <v>3.4</v>
      </c>
      <c r="D18" s="88">
        <v>3.8</v>
      </c>
      <c r="E18" s="88">
        <v>3</v>
      </c>
      <c r="F18" s="88">
        <v>2.7</v>
      </c>
      <c r="G18" s="88">
        <v>2.4</v>
      </c>
      <c r="H18" s="88">
        <v>1.9</v>
      </c>
      <c r="I18" s="88">
        <v>2.6</v>
      </c>
      <c r="L18" s="88" t="s">
        <v>412</v>
      </c>
      <c r="M18" s="107" t="s">
        <v>293</v>
      </c>
      <c r="N18" s="88">
        <v>373</v>
      </c>
      <c r="O18" s="88">
        <v>356</v>
      </c>
      <c r="P18" s="88">
        <v>500</v>
      </c>
      <c r="Q18" s="88">
        <v>555</v>
      </c>
      <c r="R18" s="88">
        <v>398</v>
      </c>
      <c r="S18" s="88">
        <v>480</v>
      </c>
      <c r="T18" s="88">
        <v>480</v>
      </c>
    </row>
    <row r="19" spans="1:20">
      <c r="A19" s="168" t="s">
        <v>302</v>
      </c>
      <c r="B19" s="107" t="s">
        <v>293</v>
      </c>
      <c r="C19" s="88">
        <v>5.3</v>
      </c>
      <c r="D19" s="88">
        <v>5.5</v>
      </c>
      <c r="E19" s="88">
        <v>4.4000000000000004</v>
      </c>
      <c r="F19" s="88">
        <v>5.4</v>
      </c>
      <c r="G19" s="88">
        <v>3.6</v>
      </c>
      <c r="H19" s="88">
        <v>3.9</v>
      </c>
      <c r="I19" s="88">
        <v>4.5</v>
      </c>
      <c r="L19" s="168" t="s">
        <v>302</v>
      </c>
      <c r="M19" s="107" t="s">
        <v>293</v>
      </c>
      <c r="N19" s="88">
        <v>121</v>
      </c>
      <c r="O19" s="88">
        <v>118</v>
      </c>
      <c r="P19" s="88">
        <v>160</v>
      </c>
      <c r="Q19" s="88">
        <v>245</v>
      </c>
      <c r="R19" s="88">
        <v>161</v>
      </c>
      <c r="S19" s="88">
        <v>130</v>
      </c>
      <c r="T19" s="88">
        <v>130</v>
      </c>
    </row>
    <row r="20" spans="1:20">
      <c r="A20" s="169"/>
      <c r="B20" s="107" t="s">
        <v>294</v>
      </c>
      <c r="C20" s="88">
        <v>3</v>
      </c>
      <c r="D20" s="88">
        <v>2.2000000000000002</v>
      </c>
      <c r="E20" s="88">
        <v>1.2</v>
      </c>
      <c r="F20" s="88">
        <v>1.8</v>
      </c>
      <c r="G20" s="88">
        <v>1.5</v>
      </c>
      <c r="H20" s="88">
        <v>1.5</v>
      </c>
      <c r="I20" s="88">
        <v>1.8</v>
      </c>
      <c r="L20" s="169"/>
      <c r="M20" s="107" t="s">
        <v>294</v>
      </c>
      <c r="N20" s="88">
        <v>130</v>
      </c>
      <c r="O20" s="88">
        <v>120</v>
      </c>
      <c r="P20" s="88">
        <v>160</v>
      </c>
      <c r="Q20" s="88">
        <v>250</v>
      </c>
      <c r="R20" s="88">
        <v>202</v>
      </c>
      <c r="S20" s="88">
        <v>150</v>
      </c>
      <c r="T20" s="88">
        <v>200</v>
      </c>
    </row>
    <row r="21" spans="1:20">
      <c r="A21" s="168" t="s">
        <v>306</v>
      </c>
      <c r="B21" s="107" t="s">
        <v>293</v>
      </c>
      <c r="C21" s="88">
        <v>5.4</v>
      </c>
      <c r="D21" s="88">
        <v>5.8</v>
      </c>
      <c r="E21" s="88">
        <v>4.2</v>
      </c>
      <c r="F21" s="88">
        <v>5</v>
      </c>
      <c r="G21" s="88">
        <v>3.4</v>
      </c>
      <c r="H21" s="88">
        <v>4.2</v>
      </c>
      <c r="I21" s="88">
        <v>4.7</v>
      </c>
      <c r="L21" s="168" t="s">
        <v>306</v>
      </c>
      <c r="M21" s="107" t="s">
        <v>293</v>
      </c>
      <c r="N21" s="88">
        <v>129</v>
      </c>
      <c r="O21" s="88">
        <v>131</v>
      </c>
      <c r="P21" s="88">
        <v>175</v>
      </c>
      <c r="Q21" s="88">
        <v>275</v>
      </c>
      <c r="R21" s="88">
        <v>167</v>
      </c>
      <c r="S21" s="88">
        <v>150</v>
      </c>
      <c r="T21" s="88">
        <v>150</v>
      </c>
    </row>
    <row r="22" spans="1:20">
      <c r="A22" s="169"/>
      <c r="B22" s="107" t="s">
        <v>294</v>
      </c>
      <c r="C22" s="88">
        <v>2.5</v>
      </c>
      <c r="D22" s="88">
        <v>2.1</v>
      </c>
      <c r="E22" s="88">
        <v>1.6</v>
      </c>
      <c r="F22" s="88">
        <v>2.2000000000000002</v>
      </c>
      <c r="G22" s="88">
        <v>1.5</v>
      </c>
      <c r="H22" s="88">
        <v>1.7</v>
      </c>
      <c r="I22" s="88">
        <v>2.2999999999999998</v>
      </c>
      <c r="L22" s="169"/>
      <c r="M22" s="107" t="s">
        <v>294</v>
      </c>
      <c r="N22" s="88">
        <v>185</v>
      </c>
      <c r="O22" s="88">
        <v>180</v>
      </c>
      <c r="P22" s="88">
        <v>200</v>
      </c>
      <c r="Q22" s="88">
        <v>290</v>
      </c>
      <c r="R22" s="88">
        <v>181</v>
      </c>
      <c r="S22" s="88">
        <v>160</v>
      </c>
      <c r="T22" s="88">
        <v>250</v>
      </c>
    </row>
    <row r="23" spans="1:20">
      <c r="A23" s="168" t="s">
        <v>301</v>
      </c>
      <c r="B23" s="107" t="s">
        <v>293</v>
      </c>
      <c r="C23" s="88">
        <v>3.2</v>
      </c>
      <c r="D23" s="88">
        <v>3.8</v>
      </c>
      <c r="E23" s="88">
        <v>3.4</v>
      </c>
      <c r="F23" s="88">
        <v>3.6</v>
      </c>
      <c r="G23" s="88">
        <v>3.2</v>
      </c>
      <c r="H23" s="88">
        <v>3.8</v>
      </c>
      <c r="I23" s="88">
        <v>2.7</v>
      </c>
      <c r="L23" s="168" t="s">
        <v>301</v>
      </c>
      <c r="M23" s="107" t="s">
        <v>293</v>
      </c>
      <c r="N23" s="88">
        <v>200</v>
      </c>
      <c r="O23" s="88">
        <v>190</v>
      </c>
      <c r="P23" s="88">
        <v>220</v>
      </c>
      <c r="Q23" s="88">
        <v>320</v>
      </c>
      <c r="R23" s="88">
        <v>280</v>
      </c>
      <c r="S23" s="88">
        <v>250</v>
      </c>
      <c r="T23" s="88">
        <v>220</v>
      </c>
    </row>
    <row r="24" spans="1:20">
      <c r="A24" s="169"/>
      <c r="B24" s="107" t="s">
        <v>294</v>
      </c>
      <c r="C24" s="88">
        <v>2</v>
      </c>
      <c r="D24" s="88">
        <v>1.7</v>
      </c>
      <c r="E24" s="88">
        <v>1.5</v>
      </c>
      <c r="F24" s="88">
        <v>1.5</v>
      </c>
      <c r="G24" s="88">
        <v>1.3</v>
      </c>
      <c r="H24" s="88">
        <v>1.9</v>
      </c>
      <c r="I24" s="88">
        <v>0.9</v>
      </c>
      <c r="L24" s="169"/>
      <c r="M24" s="107" t="s">
        <v>294</v>
      </c>
      <c r="N24" s="88">
        <v>265</v>
      </c>
      <c r="O24" s="88">
        <v>260</v>
      </c>
      <c r="P24" s="88">
        <v>405</v>
      </c>
      <c r="Q24" s="88">
        <v>550</v>
      </c>
      <c r="R24" s="88">
        <v>300</v>
      </c>
      <c r="S24" s="88">
        <v>370</v>
      </c>
      <c r="T24" s="88">
        <v>340</v>
      </c>
    </row>
  </sheetData>
  <mergeCells count="20">
    <mergeCell ref="L11:L12"/>
    <mergeCell ref="A5:A6"/>
    <mergeCell ref="A7:A8"/>
    <mergeCell ref="A9:A10"/>
    <mergeCell ref="A11:A12"/>
    <mergeCell ref="A3:A4"/>
    <mergeCell ref="L3:L4"/>
    <mergeCell ref="L5:L6"/>
    <mergeCell ref="L7:L8"/>
    <mergeCell ref="L9:L10"/>
    <mergeCell ref="A23:A24"/>
    <mergeCell ref="L23:L24"/>
    <mergeCell ref="L13:L14"/>
    <mergeCell ref="L15:L16"/>
    <mergeCell ref="A19:A20"/>
    <mergeCell ref="A21:A22"/>
    <mergeCell ref="L19:L20"/>
    <mergeCell ref="L21:L22"/>
    <mergeCell ref="A13:A14"/>
    <mergeCell ref="A1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Vasaras KVIEŠI</vt:lpstr>
      <vt:lpstr>Drop Down</vt:lpstr>
      <vt:lpstr>Grafikiem</vt:lpstr>
      <vt:lpstr>Ražības</vt:lpstr>
      <vt:lpstr>'Vasaras KVIEŠI'!Print_Area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2026-05-27T11:30:36Z</dcterms:modified>
</cp:coreProperties>
</file>