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llkclv-my.sharepoint.com/personal/kristaps_vitols_llkc_lv/Documents/Darbvirsma/Bruto segumi 2026/Rīks 2025/"/>
    </mc:Choice>
  </mc:AlternateContent>
  <xr:revisionPtr revIDLastSave="368" documentId="8_{EC74521E-094E-439C-91CD-A805E50806F2}" xr6:coauthVersionLast="47" xr6:coauthVersionMax="47" xr10:uidLastSave="{0BB13500-8E51-4A09-AEAD-5EE84FDBE941}"/>
  <bookViews>
    <workbookView xWindow="-120" yWindow="-120" windowWidth="29040" windowHeight="15720" tabRatio="450" xr2:uid="{DADFE330-FACB-44A0-8F79-1E2B72DA3A3B}"/>
  </bookViews>
  <sheets>
    <sheet name="Slaucamās govis" sheetId="6" r:id="rId1"/>
    <sheet name="Drop Down" sheetId="7" state="hidden" r:id="rId2"/>
    <sheet name="Grafikiem" sheetId="8" state="hidden" r:id="rId3"/>
    <sheet name="Ražības" sheetId="9" state="hidden" r:id="rId4"/>
  </sheets>
  <externalReferences>
    <externalReference r:id="rId5"/>
  </externalReferences>
  <definedNames>
    <definedName name="__DemandLoad">TRUE</definedName>
    <definedName name="_sid2">#REF!</definedName>
    <definedName name="_sid3">#REF!</definedName>
    <definedName name="bvs">#REF!</definedName>
    <definedName name="BYGHELSĘD">#REF!</definedName>
    <definedName name="CUKAS">#REF!</definedName>
    <definedName name="ĘRTEHELSĘD">#REF!</definedName>
    <definedName name="_xlnm.Extract">'[1]SAIMNIECIBAS BRUTO PELNA'!$B$19</definedName>
    <definedName name="gfh">#REF!</definedName>
    <definedName name="ghgh">#REF!</definedName>
    <definedName name="HVEDEHELSĘD">#REF!</definedName>
    <definedName name="HVG">#REF!</definedName>
    <definedName name="ITALRAJGRĘS">#REF!</definedName>
    <definedName name="KARTOFLER" localSheetId="0">#REF!</definedName>
    <definedName name="KARTOFLER">#REF!</definedName>
    <definedName name="KARTUPELI" localSheetId="0">#REF!</definedName>
    <definedName name="KARTUPELI">#REF!</definedName>
    <definedName name="klu">#REF!</definedName>
    <definedName name="KLŲVERGRĘS">#REF!</definedName>
    <definedName name="nobar">#REF!</definedName>
    <definedName name="ov">#REF!</definedName>
    <definedName name="OVERSIGT">#REF!</definedName>
    <definedName name="pp">#REF!</definedName>
    <definedName name="_xlnm.Print_Area" localSheetId="0">'Slaucamās govis'!$B$1:$AF$45</definedName>
    <definedName name="ren">#REF!</definedName>
    <definedName name="RENTGRĘS">#REF!</definedName>
    <definedName name="ro">#REF!</definedName>
    <definedName name="roep">#REF!</definedName>
    <definedName name="ROERMTOP">#REF!</definedName>
    <definedName name="ROERUTOP">#REF!</definedName>
    <definedName name="rug">#REF!</definedName>
    <definedName name="sas">#REF!</definedName>
    <definedName name="sid">#REF!</definedName>
    <definedName name="SIDE1" localSheetId="0">#REF!</definedName>
    <definedName name="SIDE1">#REF!</definedName>
    <definedName name="SIDE2">#REF!</definedName>
    <definedName name="SIDE3">#REF!</definedName>
    <definedName name="silo">#REF!</definedName>
    <definedName name="SILOMAJS">#REF!</definedName>
    <definedName name="var">#REF!</definedName>
    <definedName name="VÅRBYG" localSheetId="0">#REF!</definedName>
    <definedName name="VÅRBYG">#REF!</definedName>
    <definedName name="VARIGGRĘS">#REF!</definedName>
    <definedName name="VÅRRAPS" localSheetId="0">#REF!</definedName>
    <definedName name="VÅRRAPS">#REF!</definedName>
    <definedName name="vin">#REF!</definedName>
    <definedName name="vinmr">#REF!</definedName>
    <definedName name="vinter">#REF!</definedName>
    <definedName name="VINTERBYG" localSheetId="0">#REF!</definedName>
    <definedName name="VINTERBYG">#REF!</definedName>
    <definedName name="VINTERHVEDE" localSheetId="0">#REF!</definedName>
    <definedName name="VINTERHVEDE">#REF!</definedName>
    <definedName name="VINTERRAPS" localSheetId="0">#REF!</definedName>
    <definedName name="VINTERRAPS">#REF!</definedName>
    <definedName name="VINTERRUG" localSheetId="0">#REF!</definedName>
    <definedName name="VINTERRUG">#REF!</definedName>
    <definedName name="vrr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6" i="8" l="1"/>
  <c r="H127" i="8" s="1"/>
  <c r="H115" i="8"/>
  <c r="H116" i="8" s="1"/>
  <c r="G126" i="8"/>
  <c r="G127" i="8" s="1"/>
  <c r="F126" i="8"/>
  <c r="F127" i="8" s="1"/>
  <c r="E126" i="8"/>
  <c r="E127" i="8" s="1"/>
  <c r="D126" i="8"/>
  <c r="D127" i="8" s="1"/>
  <c r="C126" i="8"/>
  <c r="C127" i="8" s="1"/>
  <c r="I125" i="8"/>
  <c r="I122" i="8"/>
  <c r="I121" i="8"/>
  <c r="I120" i="8"/>
  <c r="I119" i="8"/>
  <c r="G115" i="8"/>
  <c r="G116" i="8" s="1"/>
  <c r="F115" i="8"/>
  <c r="E115" i="8"/>
  <c r="E116" i="8" s="1"/>
  <c r="D115" i="8"/>
  <c r="D116" i="8" s="1"/>
  <c r="C115" i="8"/>
  <c r="I114" i="8"/>
  <c r="I111" i="8"/>
  <c r="I110" i="8"/>
  <c r="I109" i="8"/>
  <c r="I108" i="8"/>
  <c r="C94" i="8"/>
  <c r="C95" i="8" s="1"/>
  <c r="H104" i="8"/>
  <c r="H105" i="8" s="1"/>
  <c r="G104" i="8"/>
  <c r="G105" i="8" s="1"/>
  <c r="F104" i="8"/>
  <c r="F105" i="8" s="1"/>
  <c r="E104" i="8"/>
  <c r="E105" i="8" s="1"/>
  <c r="D104" i="8"/>
  <c r="D105" i="8" s="1"/>
  <c r="C104" i="8"/>
  <c r="C105" i="8" s="1"/>
  <c r="I103" i="8"/>
  <c r="I100" i="8"/>
  <c r="I99" i="8"/>
  <c r="I98" i="8"/>
  <c r="H94" i="8"/>
  <c r="H95" i="8" s="1"/>
  <c r="G94" i="8"/>
  <c r="G95" i="8" s="1"/>
  <c r="F94" i="8"/>
  <c r="F95" i="8" s="1"/>
  <c r="E94" i="8"/>
  <c r="E95" i="8" s="1"/>
  <c r="D94" i="8"/>
  <c r="D95" i="8" s="1"/>
  <c r="I93" i="8"/>
  <c r="I90" i="8"/>
  <c r="I89" i="8"/>
  <c r="I88" i="8"/>
  <c r="C84" i="8"/>
  <c r="D84" i="8"/>
  <c r="E84" i="8"/>
  <c r="F84" i="8"/>
  <c r="G84" i="8"/>
  <c r="H84" i="8"/>
  <c r="H85" i="8" s="1"/>
  <c r="I115" i="8" l="1"/>
  <c r="I126" i="8"/>
  <c r="F116" i="8"/>
  <c r="C116" i="8"/>
  <c r="I127" i="8"/>
  <c r="I105" i="8"/>
  <c r="I104" i="8"/>
  <c r="I95" i="8"/>
  <c r="I94" i="8"/>
  <c r="I116" i="8" l="1"/>
  <c r="C85" i="8" l="1"/>
  <c r="G85" i="8"/>
  <c r="E85" i="8"/>
  <c r="D85" i="8"/>
  <c r="I83" i="8"/>
  <c r="I80" i="8"/>
  <c r="I79" i="8"/>
  <c r="I78" i="8"/>
  <c r="I77" i="8"/>
  <c r="C73" i="8"/>
  <c r="D73" i="8"/>
  <c r="E73" i="8"/>
  <c r="F85" i="8" l="1"/>
  <c r="I85" i="8" s="1"/>
  <c r="I84" i="8"/>
  <c r="F73" i="8"/>
  <c r="G73" i="8"/>
  <c r="H73" i="8"/>
  <c r="H74" i="8" s="1"/>
  <c r="C74" i="8"/>
  <c r="D74" i="8"/>
  <c r="E74" i="8"/>
  <c r="G74" i="8"/>
  <c r="F72" i="8"/>
  <c r="I72" i="8" s="1"/>
  <c r="I67" i="8"/>
  <c r="I68" i="8"/>
  <c r="I69" i="8"/>
  <c r="I66" i="8"/>
  <c r="O41" i="6"/>
  <c r="O11" i="6"/>
  <c r="O12" i="6"/>
  <c r="O7" i="6"/>
  <c r="D22" i="8"/>
  <c r="C22" i="8"/>
  <c r="I73" i="8" l="1"/>
  <c r="F74" i="8"/>
  <c r="I74" i="8" s="1"/>
  <c r="O6" i="6"/>
  <c r="O5" i="6"/>
  <c r="D33" i="8"/>
  <c r="C33" i="8"/>
  <c r="O22" i="6"/>
  <c r="I11" i="8" l="1"/>
  <c r="J11" i="8"/>
  <c r="H11" i="8"/>
  <c r="H5" i="8" l="1"/>
  <c r="G5" i="8"/>
  <c r="F5" i="8"/>
  <c r="E5" i="8"/>
  <c r="D5" i="8"/>
  <c r="C5" i="8"/>
  <c r="O14" i="6" l="1"/>
  <c r="O15" i="6"/>
  <c r="O16" i="6"/>
  <c r="O17" i="6"/>
  <c r="O18" i="6"/>
  <c r="O13" i="6"/>
  <c r="O23" i="6"/>
  <c r="O19" i="6"/>
  <c r="O33" i="6"/>
  <c r="O32" i="6"/>
  <c r="O31" i="6"/>
  <c r="O30" i="6"/>
  <c r="O27" i="6"/>
  <c r="O26" i="6"/>
  <c r="O25" i="6"/>
  <c r="O24" i="6"/>
  <c r="O21" i="6"/>
  <c r="O20" i="6"/>
  <c r="O8" i="6"/>
  <c r="O9" i="6" s="1"/>
  <c r="O34" i="6" l="1"/>
  <c r="O28" i="6"/>
  <c r="I3" i="8"/>
  <c r="F9" i="8" s="1"/>
  <c r="O35" i="6" l="1"/>
  <c r="O42" i="6" s="1"/>
  <c r="O36" i="6"/>
  <c r="K9" i="8"/>
  <c r="I4" i="8" l="1"/>
  <c r="F10" i="8" s="1"/>
  <c r="K10" i="8" s="1"/>
  <c r="O37" i="6"/>
  <c r="I5" i="8" s="1"/>
  <c r="F11" i="8" s="1"/>
  <c r="K11" i="8" s="1"/>
</calcChain>
</file>

<file path=xl/sharedStrings.xml><?xml version="1.0" encoding="utf-8"?>
<sst xmlns="http://schemas.openxmlformats.org/spreadsheetml/2006/main" count="546" uniqueCount="412">
  <si>
    <t>Mēr–</t>
  </si>
  <si>
    <t>vienība</t>
  </si>
  <si>
    <t>Cena, EUR</t>
  </si>
  <si>
    <t xml:space="preserve">  IEŅĒMUMI</t>
  </si>
  <si>
    <t>KOPĀ (1)</t>
  </si>
  <si>
    <t>kg</t>
  </si>
  <si>
    <t>KOPĀ (2)</t>
  </si>
  <si>
    <t>MAŠĪNU UN ROKU DARBA OPERĀCIJAS</t>
  </si>
  <si>
    <t>KOPĀ (3)</t>
  </si>
  <si>
    <t>KOPĀ MAINĪGĀS IZMAKSAS (4=2+3)</t>
  </si>
  <si>
    <t xml:space="preserve">  ATBALSTS</t>
  </si>
  <si>
    <t>Daudz.</t>
  </si>
  <si>
    <t>gab.</t>
  </si>
  <si>
    <t>t</t>
  </si>
  <si>
    <t>reizes</t>
  </si>
  <si>
    <t>h</t>
  </si>
  <si>
    <t>Kopā, EUR</t>
  </si>
  <si>
    <t>s</t>
  </si>
  <si>
    <t>Ilgtspēju sekmējošais ienākumu pamatatbalsts (ISIP)</t>
  </si>
  <si>
    <t>Atbalsts par videi un klimatam labvēlīgu lauksaimniecības praksi (EKO1)</t>
  </si>
  <si>
    <t>Agroekoloģijas prakses bioloģiskās saimniecībās (EKO7)</t>
  </si>
  <si>
    <t>KOPĀ atbalsts (7)</t>
  </si>
  <si>
    <t>Kodne</t>
  </si>
  <si>
    <t>tūkst.</t>
  </si>
  <si>
    <t>litri</t>
  </si>
  <si>
    <t>min</t>
  </si>
  <si>
    <t>vienības</t>
  </si>
  <si>
    <t>kWh</t>
  </si>
  <si>
    <t>t/km</t>
  </si>
  <si>
    <t>m²</t>
  </si>
  <si>
    <t>m³</t>
  </si>
  <si>
    <t>Augšanas regulatori</t>
  </si>
  <si>
    <t>eiro</t>
  </si>
  <si>
    <t>Zālāju saglabāšanas veicināšana (EKO6)</t>
  </si>
  <si>
    <t>Starpkultūras (EKO2)</t>
  </si>
  <si>
    <t>Ekoloģiski nozīmīgas platības nektāraugi (EKO2)</t>
  </si>
  <si>
    <t>BLA - Papuve, zaļmēslojums un zālāju platība</t>
  </si>
  <si>
    <t>BLA - Labības, eļļas augi, lopbarības sakņaugi un nektāraugi</t>
  </si>
  <si>
    <t>BLA - Dārzeņi, garšaugu un ārstniecības augi, kartupeļi, augļu un ogu dārzu platību</t>
  </si>
  <si>
    <t>BLA - Pākšaugi un tauriņzieži</t>
  </si>
  <si>
    <t>Par proteīnaugiem (SAP)</t>
  </si>
  <si>
    <t>Par cietes kartupeļiem (SKC)</t>
  </si>
  <si>
    <t>Par sertificētas sēklas kartupeļiem (SSK)</t>
  </si>
  <si>
    <t>Par sertificētiem stiebrzāļu un lopbarības augu sēklām (SSA)</t>
  </si>
  <si>
    <t>Par sertificētu labības sēklu (SLS)</t>
  </si>
  <si>
    <t>Par miežiem (SMI)</t>
  </si>
  <si>
    <t>Par vasaras rapsi un vasaras ripsi (SVR)</t>
  </si>
  <si>
    <t>Par dārzeņiem (SDA)</t>
  </si>
  <si>
    <t>Par augļiem un ogām (SAU)</t>
  </si>
  <si>
    <t>Acetazol Extra</t>
  </si>
  <si>
    <t xml:space="preserve">Afrodyta 250 SC </t>
  </si>
  <si>
    <t xml:space="preserve">Amistar 250 SC </t>
  </si>
  <si>
    <t xml:space="preserve">Accurate 200 WG </t>
  </si>
  <si>
    <t xml:space="preserve">2,4-D Nufarm </t>
  </si>
  <si>
    <t xml:space="preserve">Bariton Super </t>
  </si>
  <si>
    <t xml:space="preserve">Beret 025 FS </t>
  </si>
  <si>
    <t>Bertego</t>
  </si>
  <si>
    <t>Limacīdi</t>
  </si>
  <si>
    <t xml:space="preserve">Gusto </t>
  </si>
  <si>
    <t xml:space="preserve">Arbiter </t>
  </si>
  <si>
    <t xml:space="preserve">Ariane S </t>
  </si>
  <si>
    <t xml:space="preserve">Arrva </t>
  </si>
  <si>
    <t xml:space="preserve">Attribut </t>
  </si>
  <si>
    <t xml:space="preserve">Avoxa </t>
  </si>
  <si>
    <t xml:space="preserve">Axial 50 EC </t>
  </si>
  <si>
    <t>Axial One</t>
  </si>
  <si>
    <t xml:space="preserve">Banvel 4S </t>
  </si>
  <si>
    <t xml:space="preserve">Beflex 500 SC </t>
  </si>
  <si>
    <t xml:space="preserve">Boiler </t>
  </si>
  <si>
    <t xml:space="preserve">Boom efekt 360 SL </t>
  </si>
  <si>
    <t xml:space="preserve">Boxer 800 EC </t>
  </si>
  <si>
    <t xml:space="preserve">Broadway Star </t>
  </si>
  <si>
    <t>Cadou SC</t>
  </si>
  <si>
    <t>Calibre 50 SX</t>
  </si>
  <si>
    <t>CDQTM SX</t>
  </si>
  <si>
    <t>Chwastox 750 SL</t>
  </si>
  <si>
    <t>Cleave</t>
  </si>
  <si>
    <t>Darby</t>
  </si>
  <si>
    <t>Dicoherb Super 750 SL</t>
  </si>
  <si>
    <t>Diflanil 500 SC</t>
  </si>
  <si>
    <t>DMA 600</t>
  </si>
  <si>
    <t>Duplosan Super</t>
  </si>
  <si>
    <t>Elegant 2FD</t>
  </si>
  <si>
    <t>Elipris</t>
  </si>
  <si>
    <t>EMCEE</t>
  </si>
  <si>
    <t>Ergon</t>
  </si>
  <si>
    <t>Estet 600 EC</t>
  </si>
  <si>
    <t>Flight Forte</t>
  </si>
  <si>
    <t>Flurostar 180</t>
  </si>
  <si>
    <t>Flurostar Forte</t>
  </si>
  <si>
    <t>Flyer</t>
  </si>
  <si>
    <t>Foxtrot 69 EW</t>
  </si>
  <si>
    <t>Fragma</t>
  </si>
  <si>
    <t>Fragma Delta</t>
  </si>
  <si>
    <t>Galistop 200</t>
  </si>
  <si>
    <t>Globaztar 250 SC</t>
  </si>
  <si>
    <t>Glacis</t>
  </si>
  <si>
    <t>Folicur</t>
  </si>
  <si>
    <t>Flexity</t>
  </si>
  <si>
    <t>Falcon Forte</t>
  </si>
  <si>
    <t>Carnadine Extra</t>
  </si>
  <si>
    <t>Ciperkils 500 e.k.</t>
  </si>
  <si>
    <t>Decis Forte</t>
  </si>
  <si>
    <t>Decis Mega</t>
  </si>
  <si>
    <t xml:space="preserve">Delmetros 100 SC </t>
  </si>
  <si>
    <t>Evure</t>
  </si>
  <si>
    <t>Kaiso 50 EG</t>
  </si>
  <si>
    <t>Karate Zeon 5 CS</t>
  </si>
  <si>
    <t>Mavrik</t>
  </si>
  <si>
    <t>Nexide CS</t>
  </si>
  <si>
    <t>Teppeki</t>
  </si>
  <si>
    <t>Vantex CS</t>
  </si>
  <si>
    <t>Celest Trio 060 FS</t>
  </si>
  <si>
    <t>Chambel 6 FS</t>
  </si>
  <si>
    <t>Difend</t>
  </si>
  <si>
    <t>Gamelan 100 FS</t>
  </si>
  <si>
    <t>Kinto Plus</t>
  </si>
  <si>
    <t>Latitude XL</t>
  </si>
  <si>
    <t>Maxim 025 FS</t>
  </si>
  <si>
    <t>Maxim Extra 050 FS</t>
  </si>
  <si>
    <t>Prepper</t>
  </si>
  <si>
    <t>Relenya</t>
  </si>
  <si>
    <t>Systiva</t>
  </si>
  <si>
    <t>Vibrance Duo</t>
  </si>
  <si>
    <t>Vibrance Pro</t>
  </si>
  <si>
    <t>Vibrance Star</t>
  </si>
  <si>
    <t>Vibrance Trio</t>
  </si>
  <si>
    <t>Calma</t>
  </si>
  <si>
    <t>Camposan Extra</t>
  </si>
  <si>
    <t>CCC</t>
  </si>
  <si>
    <t>Cerone</t>
  </si>
  <si>
    <t>Cuadro NT</t>
  </si>
  <si>
    <t>Cycocel 750</t>
  </si>
  <si>
    <t>Etefone</t>
  </si>
  <si>
    <t>Everest</t>
  </si>
  <si>
    <t>Grassrooter</t>
  </si>
  <si>
    <t>Medax Top</t>
  </si>
  <si>
    <t>Mepik 300 SL</t>
  </si>
  <si>
    <t>Moddus 250 EC</t>
  </si>
  <si>
    <t>Moddus Start</t>
  </si>
  <si>
    <t>Moxa</t>
  </si>
  <si>
    <t>Nexa 500 EC</t>
  </si>
  <si>
    <t>Next</t>
  </si>
  <si>
    <t>Optimus</t>
  </si>
  <si>
    <t>Regucil</t>
  </si>
  <si>
    <t>Regucil Start</t>
  </si>
  <si>
    <t>Stabilan 400 SL</t>
  </si>
  <si>
    <t>Stabilan 750 SL</t>
  </si>
  <si>
    <t>Stemper</t>
  </si>
  <si>
    <t>Tempo</t>
  </si>
  <si>
    <t>Terpal</t>
  </si>
  <si>
    <t>Trimaxx</t>
  </si>
  <si>
    <t>Lima Oro</t>
  </si>
  <si>
    <t>Limgol</t>
  </si>
  <si>
    <t>Meridian</t>
  </si>
  <si>
    <t>Artina</t>
  </si>
  <si>
    <t>Artina EC</t>
  </si>
  <si>
    <t>Ascra Xpro</t>
  </si>
  <si>
    <t>Avastel</t>
  </si>
  <si>
    <t>Azaka</t>
  </si>
  <si>
    <t>Azuba</t>
  </si>
  <si>
    <t>Balaya</t>
  </si>
  <si>
    <t>Benafar</t>
  </si>
  <si>
    <t>Bolid 250 SE</t>
  </si>
  <si>
    <t>Capalo Revy</t>
  </si>
  <si>
    <t>Cayunis</t>
  </si>
  <si>
    <t>Cezix</t>
  </si>
  <si>
    <t>Comet Pro</t>
  </si>
  <si>
    <t>Conclude AZT 250 SC</t>
  </si>
  <si>
    <t>Croton Flex</t>
  </si>
  <si>
    <t>Curbatur</t>
  </si>
  <si>
    <t>DARCOS</t>
  </si>
  <si>
    <t>Delaro Forte</t>
  </si>
  <si>
    <t>Dominic</t>
  </si>
  <si>
    <t>Elatus Era</t>
  </si>
  <si>
    <t>Elatus Plus</t>
  </si>
  <si>
    <t>Entargo</t>
  </si>
  <si>
    <t>Erasmus</t>
  </si>
  <si>
    <t>Euskatel</t>
  </si>
  <si>
    <t>Hutton Flex</t>
  </si>
  <si>
    <t>Imtrex XE</t>
  </si>
  <si>
    <t>Innox</t>
  </si>
  <si>
    <t>Input</t>
  </si>
  <si>
    <t>Input Triple</t>
  </si>
  <si>
    <t>Joust</t>
  </si>
  <si>
    <t>Juventus</t>
  </si>
  <si>
    <t>Leander</t>
  </si>
  <si>
    <t>Lenvyor</t>
  </si>
  <si>
    <t>Librax</t>
  </si>
  <si>
    <t>Maxentis</t>
  </si>
  <si>
    <t>Mirador 250 SC</t>
  </si>
  <si>
    <t>Mirador Forte</t>
  </si>
  <si>
    <t>Orius 250 EW</t>
  </si>
  <si>
    <t>Patel 300 EC</t>
  </si>
  <si>
    <t>Pecari 300 EC</t>
  </si>
  <si>
    <t>Pioli</t>
  </si>
  <si>
    <t>Plexeo 90</t>
  </si>
  <si>
    <t>Plexeo 90 EC</t>
  </si>
  <si>
    <t>Poleposition 300 EC</t>
  </si>
  <si>
    <t>Polyversum</t>
  </si>
  <si>
    <t>Praktis</t>
  </si>
  <si>
    <t>Priaxor</t>
  </si>
  <si>
    <t>Proline</t>
  </si>
  <si>
    <t>Property 180 SC</t>
  </si>
  <si>
    <t>Protendo 300 EC</t>
  </si>
  <si>
    <t>Protikon 250 EC</t>
  </si>
  <si>
    <t>Prosaro</t>
  </si>
  <si>
    <t>Remocco 90</t>
  </si>
  <si>
    <t>Revystar XL</t>
  </si>
  <si>
    <t>Revytrex</t>
  </si>
  <si>
    <t>Riza 200 EC</t>
  </si>
  <si>
    <t>Seedron</t>
  </si>
  <si>
    <t>Sekator OD</t>
  </si>
  <si>
    <t>Siltra Xpro</t>
  </si>
  <si>
    <t>Silvron</t>
  </si>
  <si>
    <t>Soratel</t>
  </si>
  <si>
    <t>Syrius</t>
  </si>
  <si>
    <t>Talius</t>
  </si>
  <si>
    <t>Tebuplius</t>
  </si>
  <si>
    <t xml:space="preserve">Tebusha 25 EW </t>
  </si>
  <si>
    <t>Tesanto</t>
  </si>
  <si>
    <t>Tetatra</t>
  </si>
  <si>
    <t>Torero</t>
  </si>
  <si>
    <t>Turret 90</t>
  </si>
  <si>
    <t>Univoq</t>
  </si>
  <si>
    <t>Variano Xpro</t>
  </si>
  <si>
    <t>Vazanti</t>
  </si>
  <si>
    <t>Verben</t>
  </si>
  <si>
    <t>Glyphomax 480</t>
  </si>
  <si>
    <t>Granstar Premia 50 SX</t>
  </si>
  <si>
    <t>Grodyl</t>
  </si>
  <si>
    <t>Herbistar 200 EC</t>
  </si>
  <si>
    <t>Herbos 110 EC</t>
  </si>
  <si>
    <t>Hurler</t>
  </si>
  <si>
    <t>Hussar Activ Plus OD</t>
  </si>
  <si>
    <t>Incelo</t>
  </si>
  <si>
    <t>Kinvara</t>
  </si>
  <si>
    <t>Komplet</t>
  </si>
  <si>
    <t>Koron 100 SC</t>
  </si>
  <si>
    <t>Lancelot</t>
  </si>
  <si>
    <t>Legacy 500 SC</t>
  </si>
  <si>
    <t>Legacy Pro</t>
  </si>
  <si>
    <t>Linati 800 EC</t>
  </si>
  <si>
    <t>Mateno Duo</t>
  </si>
  <si>
    <t>MCPA 750</t>
  </si>
  <si>
    <t>MCPA Classic 750 SL</t>
  </si>
  <si>
    <t>MCPA Super</t>
  </si>
  <si>
    <t>Mezzo WG</t>
  </si>
  <si>
    <t>Mixin</t>
  </si>
  <si>
    <t>Monitor</t>
  </si>
  <si>
    <t>Mustangs s.e.</t>
  </si>
  <si>
    <t>Mustangs Forte s.e.</t>
  </si>
  <si>
    <t>Nuance 75 WG</t>
  </si>
  <si>
    <t>Optica Trio</t>
  </si>
  <si>
    <t>Panexion OD</t>
  </si>
  <si>
    <t>Pico 750 WG</t>
  </si>
  <si>
    <t>Pixxaro EC</t>
  </si>
  <si>
    <t>Pontos</t>
  </si>
  <si>
    <t>Pony 306 SE</t>
  </si>
  <si>
    <t>Primme</t>
  </si>
  <si>
    <t>Primus</t>
  </si>
  <si>
    <t>Primus 250 WG</t>
  </si>
  <si>
    <t>Primus XL</t>
  </si>
  <si>
    <t>Pro</t>
  </si>
  <si>
    <t>Professional</t>
  </si>
  <si>
    <t>Profi MCPA 750 SL</t>
  </si>
  <si>
    <t>Puma Universal</t>
  </si>
  <si>
    <t>Quelex</t>
  </si>
  <si>
    <t>Rassel 100 SC</t>
  </si>
  <si>
    <t>Rexade 440</t>
  </si>
  <si>
    <t>Rodeo Plus</t>
  </si>
  <si>
    <t>Rosate Clean 360 SL</t>
  </si>
  <si>
    <t>Roundup Biactive SL</t>
  </si>
  <si>
    <t>Roundup Dynamic</t>
  </si>
  <si>
    <t>Roundup Gold ST</t>
  </si>
  <si>
    <t>Roundup PowerMax</t>
  </si>
  <si>
    <t>Roxy EC</t>
  </si>
  <si>
    <t>Roxy 800 EC</t>
  </si>
  <si>
    <t>Saracen</t>
  </si>
  <si>
    <t>Saracen Delta</t>
  </si>
  <si>
    <t>Sentrallas LQM</t>
  </si>
  <si>
    <t>Sitara</t>
  </si>
  <si>
    <t>Spitfire 333 HL</t>
  </si>
  <si>
    <t>Stakato 500 SC</t>
  </si>
  <si>
    <t>Stapler</t>
  </si>
  <si>
    <t>Starane 333 HL</t>
  </si>
  <si>
    <t>Starane XL</t>
  </si>
  <si>
    <t>Sunda</t>
  </si>
  <si>
    <t>SuPrim</t>
  </si>
  <si>
    <t>Tandus</t>
  </si>
  <si>
    <t>TBM 75 WG</t>
  </si>
  <si>
    <t>Timeline FX</t>
  </si>
  <si>
    <t>Tomahawk 200 EC</t>
  </si>
  <si>
    <t>Tombo WG</t>
  </si>
  <si>
    <t>Tribenocare 75 WG</t>
  </si>
  <si>
    <t>Trimmer 50 SG</t>
  </si>
  <si>
    <t>Trimmer 500 WG</t>
  </si>
  <si>
    <t>Trinity</t>
  </si>
  <si>
    <t>Tripali</t>
  </si>
  <si>
    <t>Tristar 50 SG</t>
  </si>
  <si>
    <t>Trolten</t>
  </si>
  <si>
    <t>Viking</t>
  </si>
  <si>
    <t>Cits</t>
  </si>
  <si>
    <r>
      <t xml:space="preserve">BRUTO SEGUMS 1 </t>
    </r>
    <r>
      <rPr>
        <sz val="22"/>
        <rFont val="Myriad Pro"/>
        <charset val="186"/>
      </rPr>
      <t xml:space="preserve">(5=1-2) (ieņēmumi-izejvielu izmaksas) </t>
    </r>
  </si>
  <si>
    <r>
      <t xml:space="preserve">BRUTO SEGUMS 2 </t>
    </r>
    <r>
      <rPr>
        <sz val="22"/>
        <rFont val="Myriad Pro"/>
        <charset val="186"/>
      </rPr>
      <t>(6=1-4) (ieņēmumi-kopā mainīgās izmaksas)</t>
    </r>
  </si>
  <si>
    <r>
      <t xml:space="preserve">BRUTO SEGUMS 3 </t>
    </r>
    <r>
      <rPr>
        <sz val="22"/>
        <rFont val="Myriad Pro"/>
        <charset val="186"/>
      </rPr>
      <t>(8=(1+7)-4) ((ieņēmumi+atbalsts)-kopā mainīgās izmaksas)</t>
    </r>
  </si>
  <si>
    <t>Jūsu saimniecībā</t>
  </si>
  <si>
    <t>Bioloģiskie AAL</t>
  </si>
  <si>
    <t>3 t/ha</t>
  </si>
  <si>
    <t>Ieņēmumi</t>
  </si>
  <si>
    <t>Mainīgās izmaksas</t>
  </si>
  <si>
    <t>Bruto segums</t>
  </si>
  <si>
    <t>1 t/ha</t>
  </si>
  <si>
    <t>2 t/ha</t>
  </si>
  <si>
    <t>Bruto segums bioloģiski, aršanas tehnoloģijā (bez atbalsta maksājumiem)</t>
  </si>
  <si>
    <t>Konvencionāli</t>
  </si>
  <si>
    <t>Bioloģiski</t>
  </si>
  <si>
    <t>Realizācijas cena, pēc BS</t>
  </si>
  <si>
    <t>Ražība, pēc BS</t>
  </si>
  <si>
    <t>Bioloģiski bez mēslojuma un bez atbalsta, aršanas tehnoloģijā</t>
  </si>
  <si>
    <t>Bioloģiski ar mēslojumu, bet bez atbalsta, aršanas tehnoloģijā</t>
  </si>
  <si>
    <t>Minerālmēslu izkliedēšana</t>
  </si>
  <si>
    <t>Kūtsmēslu izkliedēšana</t>
  </si>
  <si>
    <t>Kultivēšana</t>
  </si>
  <si>
    <t>Sējumu ecēšana</t>
  </si>
  <si>
    <t>Sēšana</t>
  </si>
  <si>
    <t>Kombinētā augsnes apstrāde + sēja</t>
  </si>
  <si>
    <t>Smidzināšana</t>
  </si>
  <si>
    <t>Graudu kulšana</t>
  </si>
  <si>
    <t>Graudu tīrīšana</t>
  </si>
  <si>
    <t>Graudu kaltēšana</t>
  </si>
  <si>
    <t>Transports</t>
  </si>
  <si>
    <t>Aršana</t>
  </si>
  <si>
    <t>Amonija nitrāts 34,4</t>
  </si>
  <si>
    <t>Amonija sulfāts (21N + 24S)</t>
  </si>
  <si>
    <t>Yara Axan NS 27-4</t>
  </si>
  <si>
    <t>NPK 15-15-15+10S</t>
  </si>
  <si>
    <t>CAN</t>
  </si>
  <si>
    <t>CAN+S</t>
  </si>
  <si>
    <t>KAN (27N 4MgO 6Ca)</t>
  </si>
  <si>
    <t>KAN+S (27N 4.5S 7.5 Ca)</t>
  </si>
  <si>
    <t>Karbamīds</t>
  </si>
  <si>
    <t>KAS 32</t>
  </si>
  <si>
    <t>KAS 20 + 3,5S</t>
  </si>
  <si>
    <t>KAS 17 + 3,5S</t>
  </si>
  <si>
    <t>NPK 10-26-26</t>
  </si>
  <si>
    <t>NPK 6-20-30</t>
  </si>
  <si>
    <t>NPK 7-20-30</t>
  </si>
  <si>
    <t>NPK 6-26-26</t>
  </si>
  <si>
    <t>NPK 8-24-24</t>
  </si>
  <si>
    <t>NS 27-4 +Ca</t>
  </si>
  <si>
    <t>Kaļķis</t>
  </si>
  <si>
    <t>Kālija hlorīds</t>
  </si>
  <si>
    <t>Yara NPK 10-13-25+7S</t>
  </si>
  <si>
    <t>Yara NPK 10-24-24+S</t>
  </si>
  <si>
    <t>Yara NPK 14-14-21+5S</t>
  </si>
  <si>
    <t>Yara NPK 21-8-12+7S</t>
  </si>
  <si>
    <t>N30 +S7</t>
  </si>
  <si>
    <t>Vidēji</t>
  </si>
  <si>
    <t>Kūtsmēsli reizi 5 gados</t>
  </si>
  <si>
    <t>Ražības</t>
  </si>
  <si>
    <t>Cenas</t>
  </si>
  <si>
    <t>2025 (p)</t>
  </si>
  <si>
    <t>Vidēji (2020- 2025)</t>
  </si>
  <si>
    <t>Vidēji (2020 - 2025)</t>
  </si>
  <si>
    <t>Ariane S</t>
  </si>
  <si>
    <t>Barbarian Biograde 360</t>
  </si>
  <si>
    <t>Barbarian Hi-Aktiv</t>
  </si>
  <si>
    <t>Barbarian Super 360</t>
  </si>
  <si>
    <t>Clinic Up</t>
  </si>
  <si>
    <t>Gallup Super 360</t>
  </si>
  <si>
    <t>Monosate G</t>
  </si>
  <si>
    <t>Burkāni</t>
  </si>
  <si>
    <t>Vēlie galviņkāposti</t>
  </si>
  <si>
    <t>Agrie galviņkāposti</t>
  </si>
  <si>
    <t>Galda bietes</t>
  </si>
  <si>
    <t>Gurķi</t>
  </si>
  <si>
    <t>Ķiploki</t>
  </si>
  <si>
    <t>Sīpoli</t>
  </si>
  <si>
    <t>Kartupeļi (pārtikai)</t>
  </si>
  <si>
    <t>Gurķi (no stāda)</t>
  </si>
  <si>
    <t>Sīpoli (no sīksīpoliem)</t>
  </si>
  <si>
    <t>Konvencionālā dārzeņkopība (bez atbalsta maksājumiem)</t>
  </si>
  <si>
    <t>Bruto segums un mainīgās izmaksas konvencionāli (bez atbalsta maksājumiem)</t>
  </si>
  <si>
    <t>Bioloģiski ar mēslojumu, bet bez atbalsta  (kūtsmēsli reizi piecos gados ar 0,2 koeficentu)</t>
  </si>
  <si>
    <t>Galviņkāposti (vēlie)</t>
  </si>
  <si>
    <t>Galviņkāposti (agrie)</t>
  </si>
  <si>
    <t>Dilles (buntēs)</t>
  </si>
  <si>
    <t>Jaunputns</t>
  </si>
  <si>
    <t>Iepakojums olām</t>
  </si>
  <si>
    <t>Cālis</t>
  </si>
  <si>
    <t>MAINĪGĀS IZMAKSAS</t>
  </si>
  <si>
    <t>Barība</t>
  </si>
  <si>
    <t>Citas izmaksas</t>
  </si>
  <si>
    <t>Darbaspēks</t>
  </si>
  <si>
    <t>Piens</t>
  </si>
  <si>
    <t>Brāķētās govis</t>
  </si>
  <si>
    <t>Teļi</t>
  </si>
  <si>
    <t>Kūtsmēsli</t>
  </si>
  <si>
    <t>SLAUCAMĀ GOVS</t>
  </si>
  <si>
    <t>Tele (koef. 0,30)</t>
  </si>
  <si>
    <t>Slaucamā govs intensīvi</t>
  </si>
  <si>
    <t>Intensīvi</t>
  </si>
  <si>
    <t>Ekstensīvi</t>
  </si>
  <si>
    <t>Slaucamā govs ekstensīvi</t>
  </si>
  <si>
    <t>Tele (koef. 0,25)</t>
  </si>
  <si>
    <t>Audzējamie teļi (līdz 2 mēnešu vecumam) ekstensīvi</t>
  </si>
  <si>
    <t>Audzējamie teļi (līdz 2 mēnešu vecumam) intensīvi</t>
  </si>
  <si>
    <t>Gaļas šķirnes zīdītājgovs ekstensīvi</t>
  </si>
  <si>
    <t>Gaļas šķirnes zīdītājgovs intensīvi</t>
  </si>
  <si>
    <t>Tele (koef. 0,11)</t>
  </si>
  <si>
    <t>Tele (koef. 0,14)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</si>
</sst>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L_s;[Red]\-#,##0.00_L_s"/>
    <numFmt numFmtId="165" formatCode="#,##0.0_L_s;[Red]\-#,##0.0_L_s"/>
    <numFmt numFmtId="166" formatCode="#,##0_L_s;[Red]\-#,##0_L_s"/>
    <numFmt numFmtId="167" formatCode="#,##0.000_L_s;[Red]\-#,##0.000_L_s"/>
    <numFmt numFmtId="168" formatCode="0.0"/>
  </numFmts>
  <fonts count="18">
    <font>
      <sz val="10"/>
      <name val="Arial"/>
      <family val="2"/>
      <charset val="186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8"/>
      <name val="Helv"/>
    </font>
    <font>
      <sz val="21"/>
      <name val="Myriad Pro"/>
      <family val="2"/>
    </font>
    <font>
      <sz val="8"/>
      <name val="Myriad Pro"/>
      <charset val="186"/>
    </font>
    <font>
      <sz val="8"/>
      <name val="Myriad Pro"/>
      <family val="2"/>
    </font>
    <font>
      <b/>
      <sz val="36"/>
      <name val="Myriad Pro"/>
      <charset val="186"/>
    </font>
    <font>
      <sz val="12"/>
      <name val="Arial"/>
      <family val="2"/>
      <charset val="186"/>
    </font>
    <font>
      <b/>
      <sz val="22"/>
      <name val="Myriad Pro"/>
      <charset val="186"/>
    </font>
    <font>
      <sz val="22"/>
      <name val="Myriad Pro"/>
      <charset val="186"/>
    </font>
    <font>
      <sz val="22"/>
      <color theme="1"/>
      <name val="Myriad Pro"/>
      <charset val="186"/>
    </font>
    <font>
      <b/>
      <sz val="22"/>
      <color theme="1"/>
      <name val="Myriad Pro"/>
      <charset val="186"/>
    </font>
    <font>
      <b/>
      <sz val="10"/>
      <name val="Arial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144">
    <xf numFmtId="0" fontId="0" fillId="0" borderId="0" xfId="0"/>
    <xf numFmtId="0" fontId="10" fillId="0" borderId="0" xfId="0" applyFont="1"/>
    <xf numFmtId="2" fontId="12" fillId="3" borderId="11" xfId="1" applyNumberFormat="1" applyFont="1" applyFill="1" applyBorder="1" applyAlignment="1">
      <alignment horizontal="center"/>
    </xf>
    <xf numFmtId="2" fontId="12" fillId="3" borderId="17" xfId="1" applyNumberFormat="1" applyFont="1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5" borderId="33" xfId="0" applyFill="1" applyBorder="1" applyAlignment="1">
      <alignment horizontal="center"/>
    </xf>
    <xf numFmtId="0" fontId="0" fillId="5" borderId="33" xfId="0" applyFill="1" applyBorder="1"/>
    <xf numFmtId="1" fontId="0" fillId="0" borderId="33" xfId="0" applyNumberFormat="1" applyBorder="1" applyAlignment="1">
      <alignment horizontal="center"/>
    </xf>
    <xf numFmtId="0" fontId="0" fillId="5" borderId="33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1" fontId="0" fillId="0" borderId="33" xfId="0" applyNumberFormat="1" applyBorder="1" applyAlignment="1">
      <alignment horizontal="center" vertical="center"/>
    </xf>
    <xf numFmtId="0" fontId="0" fillId="5" borderId="33" xfId="0" applyFill="1" applyBorder="1" applyAlignment="1">
      <alignment horizontal="left" vertical="center"/>
    </xf>
    <xf numFmtId="0" fontId="0" fillId="5" borderId="33" xfId="0" applyFill="1" applyBorder="1" applyAlignment="1">
      <alignment horizontal="center" wrapText="1"/>
    </xf>
    <xf numFmtId="0" fontId="0" fillId="5" borderId="33" xfId="0" applyFill="1" applyBorder="1" applyAlignment="1">
      <alignment horizontal="left"/>
    </xf>
    <xf numFmtId="1" fontId="4" fillId="0" borderId="33" xfId="2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5" fillId="0" borderId="33" xfId="0" applyFont="1" applyBorder="1" applyAlignment="1">
      <alignment horizontal="center"/>
    </xf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3" xfId="0" applyBorder="1"/>
    <xf numFmtId="168" fontId="0" fillId="0" borderId="33" xfId="0" applyNumberFormat="1" applyBorder="1" applyAlignment="1">
      <alignment horizontal="center"/>
    </xf>
    <xf numFmtId="0" fontId="8" fillId="0" borderId="0" xfId="1" applyFont="1"/>
    <xf numFmtId="0" fontId="7" fillId="0" borderId="0" xfId="1" applyFont="1" applyAlignment="1">
      <alignment horizontal="right"/>
    </xf>
    <xf numFmtId="0" fontId="12" fillId="2" borderId="13" xfId="1" applyFont="1" applyFill="1" applyBorder="1" applyAlignment="1">
      <alignment horizontal="center"/>
    </xf>
    <xf numFmtId="164" fontId="12" fillId="2" borderId="20" xfId="1" applyNumberFormat="1" applyFont="1" applyFill="1" applyBorder="1" applyAlignment="1">
      <alignment horizontal="right"/>
    </xf>
    <xf numFmtId="164" fontId="12" fillId="2" borderId="14" xfId="1" applyNumberFormat="1" applyFont="1" applyFill="1" applyBorder="1" applyAlignment="1">
      <alignment horizontal="right"/>
    </xf>
    <xf numFmtId="2" fontId="12" fillId="2" borderId="13" xfId="1" applyNumberFormat="1" applyFont="1" applyFill="1" applyBorder="1" applyAlignment="1">
      <alignment horizontal="center"/>
    </xf>
    <xf numFmtId="165" fontId="12" fillId="2" borderId="8" xfId="1" applyNumberFormat="1" applyFont="1" applyFill="1" applyBorder="1" applyAlignment="1">
      <alignment horizontal="center"/>
    </xf>
    <xf numFmtId="0" fontId="12" fillId="2" borderId="8" xfId="1" applyFont="1" applyFill="1" applyBorder="1"/>
    <xf numFmtId="165" fontId="12" fillId="2" borderId="21" xfId="1" applyNumberFormat="1" applyFont="1" applyFill="1" applyBorder="1" applyAlignment="1">
      <alignment horizontal="center"/>
    </xf>
    <xf numFmtId="2" fontId="12" fillId="2" borderId="11" xfId="1" applyNumberFormat="1" applyFont="1" applyFill="1" applyBorder="1" applyAlignment="1">
      <alignment horizontal="center"/>
    </xf>
    <xf numFmtId="0" fontId="12" fillId="2" borderId="8" xfId="1" applyFont="1" applyFill="1" applyBorder="1" applyAlignment="1">
      <alignment horizontal="left"/>
    </xf>
    <xf numFmtId="166" fontId="12" fillId="2" borderId="20" xfId="1" applyNumberFormat="1" applyFont="1" applyFill="1" applyBorder="1" applyAlignment="1">
      <alignment horizontal="right"/>
    </xf>
    <xf numFmtId="164" fontId="12" fillId="2" borderId="21" xfId="1" applyNumberFormat="1" applyFont="1" applyFill="1" applyBorder="1" applyAlignment="1">
      <alignment horizontal="right"/>
    </xf>
    <xf numFmtId="166" fontId="12" fillId="2" borderId="8" xfId="1" applyNumberFormat="1" applyFont="1" applyFill="1" applyBorder="1" applyAlignment="1">
      <alignment horizontal="right"/>
    </xf>
    <xf numFmtId="165" fontId="12" fillId="2" borderId="8" xfId="1" applyNumberFormat="1" applyFont="1" applyFill="1" applyBorder="1" applyAlignment="1">
      <alignment horizontal="right"/>
    </xf>
    <xf numFmtId="165" fontId="12" fillId="2" borderId="21" xfId="1" applyNumberFormat="1" applyFont="1" applyFill="1" applyBorder="1" applyAlignment="1">
      <alignment horizontal="right"/>
    </xf>
    <xf numFmtId="165" fontId="12" fillId="2" borderId="20" xfId="1" applyNumberFormat="1" applyFont="1" applyFill="1" applyBorder="1" applyAlignment="1">
      <alignment horizontal="right"/>
    </xf>
    <xf numFmtId="2" fontId="12" fillId="2" borderId="21" xfId="1" applyNumberFormat="1" applyFont="1" applyFill="1" applyBorder="1" applyAlignment="1">
      <alignment horizontal="center"/>
    </xf>
    <xf numFmtId="167" fontId="12" fillId="2" borderId="8" xfId="1" applyNumberFormat="1" applyFont="1" applyFill="1" applyBorder="1" applyAlignment="1">
      <alignment horizontal="right"/>
    </xf>
    <xf numFmtId="164" fontId="12" fillId="2" borderId="8" xfId="1" applyNumberFormat="1" applyFont="1" applyFill="1" applyBorder="1" applyAlignment="1">
      <alignment horizontal="right"/>
    </xf>
    <xf numFmtId="0" fontId="12" fillId="2" borderId="18" xfId="1" applyFont="1" applyFill="1" applyBorder="1"/>
    <xf numFmtId="0" fontId="12" fillId="2" borderId="12" xfId="1" applyFont="1" applyFill="1" applyBorder="1"/>
    <xf numFmtId="165" fontId="11" fillId="2" borderId="12" xfId="1" applyNumberFormat="1" applyFont="1" applyFill="1" applyBorder="1" applyAlignment="1">
      <alignment horizontal="right"/>
    </xf>
    <xf numFmtId="165" fontId="12" fillId="2" borderId="34" xfId="1" applyNumberFormat="1" applyFont="1" applyFill="1" applyBorder="1" applyAlignment="1">
      <alignment horizontal="right"/>
    </xf>
    <xf numFmtId="2" fontId="12" fillId="2" borderId="10" xfId="1" applyNumberFormat="1" applyFont="1" applyFill="1" applyBorder="1" applyAlignment="1">
      <alignment horizontal="center"/>
    </xf>
    <xf numFmtId="0" fontId="12" fillId="2" borderId="20" xfId="1" applyFont="1" applyFill="1" applyBorder="1"/>
    <xf numFmtId="1" fontId="12" fillId="2" borderId="8" xfId="1" applyNumberFormat="1" applyFont="1" applyFill="1" applyBorder="1" applyAlignment="1">
      <alignment horizontal="center"/>
    </xf>
    <xf numFmtId="0" fontId="12" fillId="2" borderId="15" xfId="1" applyFont="1" applyFill="1" applyBorder="1"/>
    <xf numFmtId="0" fontId="12" fillId="2" borderId="16" xfId="1" applyFont="1" applyFill="1" applyBorder="1"/>
    <xf numFmtId="165" fontId="11" fillId="2" borderId="16" xfId="1" applyNumberFormat="1" applyFont="1" applyFill="1" applyBorder="1" applyAlignment="1">
      <alignment horizontal="right"/>
    </xf>
    <xf numFmtId="165" fontId="12" fillId="2" borderId="16" xfId="1" applyNumberFormat="1" applyFont="1" applyFill="1" applyBorder="1" applyAlignment="1">
      <alignment horizontal="center"/>
    </xf>
    <xf numFmtId="2" fontId="12" fillId="2" borderId="17" xfId="1" applyNumberFormat="1" applyFont="1" applyFill="1" applyBorder="1" applyAlignment="1">
      <alignment horizontal="center"/>
    </xf>
    <xf numFmtId="2" fontId="12" fillId="2" borderId="28" xfId="1" applyNumberFormat="1" applyFont="1" applyFill="1" applyBorder="1" applyAlignment="1">
      <alignment horizontal="center"/>
    </xf>
    <xf numFmtId="0" fontId="11" fillId="4" borderId="23" xfId="1" applyFont="1" applyFill="1" applyBorder="1"/>
    <xf numFmtId="0" fontId="12" fillId="4" borderId="24" xfId="1" applyFont="1" applyFill="1" applyBorder="1"/>
    <xf numFmtId="165" fontId="11" fillId="4" borderId="24" xfId="1" applyNumberFormat="1" applyFont="1" applyFill="1" applyBorder="1" applyAlignment="1">
      <alignment horizontal="right"/>
    </xf>
    <xf numFmtId="165" fontId="12" fillId="4" borderId="24" xfId="1" applyNumberFormat="1" applyFont="1" applyFill="1" applyBorder="1" applyAlignment="1">
      <alignment horizontal="right"/>
    </xf>
    <xf numFmtId="2" fontId="11" fillId="4" borderId="26" xfId="1" applyNumberFormat="1" applyFont="1" applyFill="1" applyBorder="1" applyAlignment="1">
      <alignment horizontal="center"/>
    </xf>
    <xf numFmtId="0" fontId="11" fillId="4" borderId="27" xfId="1" applyFont="1" applyFill="1" applyBorder="1"/>
    <xf numFmtId="0" fontId="12" fillId="4" borderId="22" xfId="1" applyFont="1" applyFill="1" applyBorder="1"/>
    <xf numFmtId="165" fontId="12" fillId="4" borderId="22" xfId="1" applyNumberFormat="1" applyFont="1" applyFill="1" applyBorder="1" applyAlignment="1">
      <alignment horizontal="right"/>
    </xf>
    <xf numFmtId="2" fontId="11" fillId="4" borderId="28" xfId="1" applyNumberFormat="1" applyFont="1" applyFill="1" applyBorder="1" applyAlignment="1">
      <alignment horizontal="center"/>
    </xf>
    <xf numFmtId="0" fontId="12" fillId="3" borderId="16" xfId="1" applyFont="1" applyFill="1" applyBorder="1" applyAlignment="1">
      <alignment horizontal="center"/>
    </xf>
    <xf numFmtId="165" fontId="11" fillId="3" borderId="0" xfId="1" applyNumberFormat="1" applyFont="1" applyFill="1" applyAlignment="1">
      <alignment horizontal="right"/>
    </xf>
    <xf numFmtId="2" fontId="13" fillId="3" borderId="28" xfId="1" applyNumberFormat="1" applyFont="1" applyFill="1" applyBorder="1" applyAlignment="1">
      <alignment horizontal="center"/>
    </xf>
    <xf numFmtId="2" fontId="14" fillId="4" borderId="25" xfId="1" applyNumberFormat="1" applyFont="1" applyFill="1" applyBorder="1" applyAlignment="1">
      <alignment horizontal="center"/>
    </xf>
    <xf numFmtId="0" fontId="6" fillId="0" borderId="0" xfId="1" applyFont="1" applyAlignment="1">
      <alignment horizontal="left" wrapText="1"/>
    </xf>
    <xf numFmtId="2" fontId="6" fillId="0" borderId="0" xfId="1" applyNumberFormat="1" applyFont="1" applyAlignment="1">
      <alignment horizontal="center" wrapText="1"/>
    </xf>
    <xf numFmtId="0" fontId="6" fillId="0" borderId="0" xfId="1" applyFont="1" applyAlignment="1">
      <alignment wrapText="1"/>
    </xf>
    <xf numFmtId="2" fontId="8" fillId="0" borderId="0" xfId="1" applyNumberFormat="1" applyFont="1" applyAlignment="1">
      <alignment horizontal="center"/>
    </xf>
    <xf numFmtId="0" fontId="6" fillId="0" borderId="0" xfId="1" applyFont="1"/>
    <xf numFmtId="0" fontId="12" fillId="3" borderId="8" xfId="1" applyFont="1" applyFill="1" applyBorder="1"/>
    <xf numFmtId="0" fontId="12" fillId="3" borderId="13" xfId="1" applyFont="1" applyFill="1" applyBorder="1" applyAlignment="1">
      <alignment horizontal="center"/>
    </xf>
    <xf numFmtId="165" fontId="12" fillId="3" borderId="8" xfId="1" applyNumberFormat="1" applyFont="1" applyFill="1" applyBorder="1" applyAlignment="1">
      <alignment horizontal="right"/>
    </xf>
    <xf numFmtId="164" fontId="12" fillId="3" borderId="31" xfId="1" applyNumberFormat="1" applyFont="1" applyFill="1" applyBorder="1" applyAlignment="1">
      <alignment horizontal="right"/>
    </xf>
    <xf numFmtId="0" fontId="12" fillId="3" borderId="20" xfId="1" applyFont="1" applyFill="1" applyBorder="1"/>
    <xf numFmtId="165" fontId="12" fillId="3" borderId="0" xfId="1" applyNumberFormat="1" applyFont="1" applyFill="1" applyAlignment="1">
      <alignment horizontal="right"/>
    </xf>
    <xf numFmtId="164" fontId="12" fillId="3" borderId="21" xfId="1" applyNumberFormat="1" applyFont="1" applyFill="1" applyBorder="1" applyAlignment="1">
      <alignment horizontal="right"/>
    </xf>
    <xf numFmtId="0" fontId="12" fillId="3" borderId="6" xfId="1" applyFont="1" applyFill="1" applyBorder="1"/>
    <xf numFmtId="0" fontId="12" fillId="3" borderId="7" xfId="1" applyFont="1" applyFill="1" applyBorder="1" applyAlignment="1">
      <alignment horizontal="center"/>
    </xf>
    <xf numFmtId="164" fontId="12" fillId="3" borderId="32" xfId="1" applyNumberFormat="1" applyFont="1" applyFill="1" applyBorder="1" applyAlignment="1">
      <alignment horizontal="right"/>
    </xf>
    <xf numFmtId="0" fontId="12" fillId="3" borderId="15" xfId="1" applyFont="1" applyFill="1" applyBorder="1"/>
    <xf numFmtId="165" fontId="12" fillId="3" borderId="16" xfId="1" applyNumberFormat="1" applyFont="1" applyFill="1" applyBorder="1" applyAlignment="1">
      <alignment horizontal="right"/>
    </xf>
    <xf numFmtId="2" fontId="7" fillId="0" borderId="0" xfId="1" applyNumberFormat="1" applyFont="1" applyAlignment="1">
      <alignment horizontal="center"/>
    </xf>
    <xf numFmtId="0" fontId="12" fillId="4" borderId="2" xfId="1" applyFont="1" applyFill="1" applyBorder="1" applyAlignment="1">
      <alignment horizontal="center"/>
    </xf>
    <xf numFmtId="0" fontId="12" fillId="4" borderId="7" xfId="1" applyFont="1" applyFill="1" applyBorder="1" applyAlignment="1">
      <alignment horizontal="center"/>
    </xf>
    <xf numFmtId="0" fontId="12" fillId="4" borderId="8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2" fontId="12" fillId="4" borderId="10" xfId="1" applyNumberFormat="1" applyFont="1" applyFill="1" applyBorder="1" applyAlignment="1">
      <alignment horizontal="center" vertical="center"/>
    </xf>
    <xf numFmtId="2" fontId="0" fillId="0" borderId="33" xfId="0" applyNumberFormat="1" applyBorder="1" applyAlignment="1">
      <alignment horizontal="center"/>
    </xf>
    <xf numFmtId="2" fontId="0" fillId="5" borderId="33" xfId="0" applyNumberFormat="1" applyFill="1" applyBorder="1" applyAlignment="1">
      <alignment horizontal="center"/>
    </xf>
    <xf numFmtId="0" fontId="12" fillId="2" borderId="27" xfId="1" applyFont="1" applyFill="1" applyBorder="1" applyAlignment="1">
      <alignment horizontal="left"/>
    </xf>
    <xf numFmtId="0" fontId="12" fillId="2" borderId="22" xfId="1" applyFont="1" applyFill="1" applyBorder="1" applyAlignment="1">
      <alignment horizontal="left"/>
    </xf>
    <xf numFmtId="0" fontId="17" fillId="0" borderId="33" xfId="4" applyFont="1" applyBorder="1" applyAlignment="1">
      <alignment horizontal="center" vertical="center"/>
    </xf>
    <xf numFmtId="1" fontId="3" fillId="0" borderId="33" xfId="4" applyNumberFormat="1" applyBorder="1" applyAlignment="1">
      <alignment horizontal="center"/>
    </xf>
    <xf numFmtId="0" fontId="17" fillId="0" borderId="33" xfId="4" applyFont="1" applyBorder="1" applyAlignment="1">
      <alignment horizontal="center" vertical="center" wrapText="1"/>
    </xf>
    <xf numFmtId="0" fontId="3" fillId="0" borderId="33" xfId="4" applyBorder="1" applyAlignment="1">
      <alignment horizontal="center" vertical="center" wrapText="1"/>
    </xf>
    <xf numFmtId="0" fontId="16" fillId="6" borderId="33" xfId="4" applyFont="1" applyFill="1" applyBorder="1" applyAlignment="1">
      <alignment horizontal="center" vertical="center" wrapText="1"/>
    </xf>
    <xf numFmtId="0" fontId="2" fillId="0" borderId="33" xfId="4" applyFont="1" applyBorder="1" applyAlignment="1">
      <alignment horizontal="center" vertical="center" wrapText="1"/>
    </xf>
    <xf numFmtId="2" fontId="0" fillId="0" borderId="0" xfId="0" applyNumberFormat="1"/>
    <xf numFmtId="0" fontId="1" fillId="0" borderId="33" xfId="4" applyFont="1" applyBorder="1" applyAlignment="1">
      <alignment horizontal="center" vertical="center" wrapText="1"/>
    </xf>
    <xf numFmtId="0" fontId="3" fillId="0" borderId="33" xfId="4" applyBorder="1" applyAlignment="1">
      <alignment horizontal="center"/>
    </xf>
    <xf numFmtId="0" fontId="6" fillId="0" borderId="0" xfId="1" applyFont="1" applyAlignment="1">
      <alignment horizontal="left" wrapText="1"/>
    </xf>
    <xf numFmtId="0" fontId="5" fillId="0" borderId="0" xfId="1" applyAlignment="1">
      <alignment horizontal="left" wrapText="1"/>
    </xf>
    <xf numFmtId="0" fontId="9" fillId="4" borderId="1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  <xf numFmtId="0" fontId="12" fillId="4" borderId="3" xfId="1" applyFont="1" applyFill="1" applyBorder="1" applyAlignment="1">
      <alignment horizontal="center" vertical="center"/>
    </xf>
    <xf numFmtId="0" fontId="12" fillId="4" borderId="4" xfId="1" applyFont="1" applyFill="1" applyBorder="1" applyAlignment="1">
      <alignment horizontal="center" vertical="center"/>
    </xf>
    <xf numFmtId="0" fontId="12" fillId="4" borderId="5" xfId="1" applyFont="1" applyFill="1" applyBorder="1" applyAlignment="1">
      <alignment horizontal="center" vertical="center"/>
    </xf>
    <xf numFmtId="0" fontId="11" fillId="3" borderId="18" xfId="1" applyFont="1" applyFill="1" applyBorder="1" applyAlignment="1">
      <alignment horizontal="center"/>
    </xf>
    <xf numFmtId="0" fontId="11" fillId="3" borderId="12" xfId="1" applyFont="1" applyFill="1" applyBorder="1" applyAlignment="1">
      <alignment horizontal="center"/>
    </xf>
    <xf numFmtId="0" fontId="11" fillId="3" borderId="19" xfId="1" applyFont="1" applyFill="1" applyBorder="1" applyAlignment="1">
      <alignment horizontal="center"/>
    </xf>
    <xf numFmtId="0" fontId="11" fillId="2" borderId="18" xfId="1" applyFont="1" applyFill="1" applyBorder="1" applyAlignment="1">
      <alignment horizontal="center"/>
    </xf>
    <xf numFmtId="0" fontId="11" fillId="2" borderId="12" xfId="1" applyFont="1" applyFill="1" applyBorder="1" applyAlignment="1">
      <alignment horizontal="center"/>
    </xf>
    <xf numFmtId="0" fontId="11" fillId="2" borderId="19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15" xfId="1" applyFont="1" applyFill="1" applyBorder="1" applyAlignment="1">
      <alignment horizontal="center"/>
    </xf>
    <xf numFmtId="0" fontId="12" fillId="3" borderId="16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27" xfId="1" applyFont="1" applyFill="1" applyBorder="1" applyAlignment="1">
      <alignment horizontal="left"/>
    </xf>
    <xf numFmtId="0" fontId="12" fillId="3" borderId="22" xfId="1" applyFont="1" applyFill="1" applyBorder="1" applyAlignment="1">
      <alignment horizontal="left"/>
    </xf>
    <xf numFmtId="0" fontId="11" fillId="4" borderId="29" xfId="1" applyFont="1" applyFill="1" applyBorder="1"/>
    <xf numFmtId="0" fontId="11" fillId="4" borderId="30" xfId="1" applyFont="1" applyFill="1" applyBorder="1"/>
    <xf numFmtId="0" fontId="15" fillId="3" borderId="9" xfId="0" applyFont="1" applyFill="1" applyBorder="1" applyAlignment="1">
      <alignment horizontal="center" wrapText="1"/>
    </xf>
    <xf numFmtId="0" fontId="15" fillId="3" borderId="12" xfId="0" applyFont="1" applyFill="1" applyBorder="1" applyAlignment="1">
      <alignment horizontal="center" wrapText="1"/>
    </xf>
    <xf numFmtId="0" fontId="15" fillId="3" borderId="34" xfId="0" applyFont="1" applyFill="1" applyBorder="1" applyAlignment="1">
      <alignment horizontal="center" wrapText="1"/>
    </xf>
    <xf numFmtId="0" fontId="15" fillId="3" borderId="33" xfId="0" applyFont="1" applyFill="1" applyBorder="1" applyAlignment="1">
      <alignment horizontal="center" wrapText="1"/>
    </xf>
    <xf numFmtId="0" fontId="16" fillId="3" borderId="9" xfId="2" applyFont="1" applyFill="1" applyBorder="1" applyAlignment="1">
      <alignment horizontal="center"/>
    </xf>
    <xf numFmtId="0" fontId="16" fillId="3" borderId="12" xfId="2" applyFont="1" applyFill="1" applyBorder="1" applyAlignment="1">
      <alignment horizontal="center"/>
    </xf>
    <xf numFmtId="0" fontId="16" fillId="3" borderId="34" xfId="2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 vertical="center" wrapText="1"/>
    </xf>
    <xf numFmtId="0" fontId="16" fillId="3" borderId="33" xfId="2" applyFont="1" applyFill="1" applyBorder="1" applyAlignment="1">
      <alignment horizontal="center"/>
    </xf>
    <xf numFmtId="0" fontId="15" fillId="3" borderId="33" xfId="0" applyFont="1" applyFill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34" xfId="0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</cellXfs>
  <cellStyles count="5">
    <cellStyle name="Normal" xfId="0" builtinId="0"/>
    <cellStyle name="Normal 2" xfId="1" xr:uid="{498684AE-1FD2-4363-835F-D87B35A69007}"/>
    <cellStyle name="Normal 3" xfId="2" xr:uid="{FDD49A7B-FF3B-4079-9D5C-248C9854B9E5}"/>
    <cellStyle name="Normal 3 2" xfId="4" xr:uid="{9368F17C-78E8-417C-B2D5-C18FA2FF8DF3}"/>
    <cellStyle name="Normal 4" xfId="3" xr:uid="{AC462221-E032-49F6-A77F-565E3D4DE35B}"/>
  </cellStyles>
  <dxfs count="1">
    <dxf>
      <font>
        <color theme="1"/>
      </font>
    </dxf>
  </dxfs>
  <tableStyles count="0" defaultTableStyle="TableStyleMedium2" defaultPivotStyle="PivotStyleLight16"/>
  <colors>
    <mruColors>
      <color rgb="FFFFC9C9"/>
      <color rgb="FFFFA5A5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Piena realizācijas cena pēc vēsturiskajiem</a:t>
            </a:r>
            <a:r>
              <a:rPr lang="lv-LV" baseline="0"/>
              <a:t> </a:t>
            </a:r>
            <a:r>
              <a:rPr lang="lv-LV"/>
              <a:t>bruto segumu datiem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Grafikiem!$C$14</c:f>
              <c:strCache>
                <c:ptCount val="1"/>
                <c:pt idx="0">
                  <c:v>Intensīvi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F2-4070-8B6F-D239B211F1A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Grafikiem!$C$15:$C$22</c15:sqref>
                  </c15:fullRef>
                </c:ext>
              </c:extLst>
              <c:f>Grafikiem!$C$16:$C$22</c:f>
              <c:numCache>
                <c:formatCode>0.00</c:formatCode>
                <c:ptCount val="7"/>
                <c:pt idx="0">
                  <c:v>0.31900000000000001</c:v>
                </c:pt>
                <c:pt idx="1">
                  <c:v>0.35</c:v>
                </c:pt>
                <c:pt idx="2">
                  <c:v>0.47</c:v>
                </c:pt>
                <c:pt idx="3">
                  <c:v>0.35499999999999998</c:v>
                </c:pt>
                <c:pt idx="4">
                  <c:v>0.4</c:v>
                </c:pt>
                <c:pt idx="5">
                  <c:v>0.47699999999999998</c:v>
                </c:pt>
                <c:pt idx="6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B-4C94-B5EC-430B2C56CDB9}"/>
            </c:ext>
          </c:extLst>
        </c:ser>
        <c:ser>
          <c:idx val="1"/>
          <c:order val="1"/>
          <c:tx>
            <c:strRef>
              <c:f>Grafikiem!$D$14</c:f>
              <c:strCache>
                <c:ptCount val="1"/>
                <c:pt idx="0">
                  <c:v>Ekstensīvi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F2-4070-8B6F-D239B211F1AF}"/>
              </c:ext>
            </c:extLst>
          </c:dPt>
          <c:dLbls>
            <c:dLbl>
              <c:idx val="1"/>
              <c:layout>
                <c:manualLayout>
                  <c:x val="2.9157314579184978E-3"/>
                  <c:y val="1.39516635279346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553-4B91-AD54-E22C4F251BED}"/>
                </c:ext>
              </c:extLst>
            </c:dLbl>
            <c:dLbl>
              <c:idx val="5"/>
              <c:layout>
                <c:manualLayout>
                  <c:x val="7.7752838877827562E-3"/>
                  <c:y val="1.59447583176396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553-4B91-AD54-E22C4F251B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Grafikiem!$B$15:$B$22</c15:sqref>
                  </c15:fullRef>
                </c:ext>
              </c:extLst>
              <c:f>Grafikiem!$B$16:$B$22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Vidēji (2020 - 2025)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Grafikiem!$D$15:$D$22</c15:sqref>
                  </c15:fullRef>
                </c:ext>
              </c:extLst>
              <c:f>Grafikiem!$D$16:$D$22</c:f>
              <c:numCache>
                <c:formatCode>0.00</c:formatCode>
                <c:ptCount val="7"/>
                <c:pt idx="0">
                  <c:v>0.28199999999999997</c:v>
                </c:pt>
                <c:pt idx="1">
                  <c:v>0.318</c:v>
                </c:pt>
                <c:pt idx="2">
                  <c:v>0.37</c:v>
                </c:pt>
                <c:pt idx="3">
                  <c:v>0.32</c:v>
                </c:pt>
                <c:pt idx="4">
                  <c:v>0.36</c:v>
                </c:pt>
                <c:pt idx="5">
                  <c:v>0.47699999999999998</c:v>
                </c:pt>
                <c:pt idx="6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B-4C94-B5EC-430B2C56CD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8466159"/>
        <c:axId val="2048462799"/>
      </c:barChart>
      <c:catAx>
        <c:axId val="204846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2799"/>
        <c:crosses val="autoZero"/>
        <c:auto val="1"/>
        <c:lblAlgn val="ctr"/>
        <c:lblOffset val="100"/>
        <c:noMultiLvlLbl val="0"/>
      </c:catAx>
      <c:valAx>
        <c:axId val="2048462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lv-LV"/>
                  <a:t>Eiro/kg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84661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Grafikiem!$B$66</c:f>
              <c:strCache>
                <c:ptCount val="1"/>
                <c:pt idx="0">
                  <c:v>Tele (koef. 0,30)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Grafikiem!$C$66:$I$66</c:f>
              <c:numCache>
                <c:formatCode>0</c:formatCode>
                <c:ptCount val="7"/>
                <c:pt idx="0">
                  <c:v>330</c:v>
                </c:pt>
                <c:pt idx="1">
                  <c:v>342</c:v>
                </c:pt>
                <c:pt idx="2">
                  <c:v>427</c:v>
                </c:pt>
                <c:pt idx="3">
                  <c:v>559</c:v>
                </c:pt>
                <c:pt idx="4">
                  <c:v>509</c:v>
                </c:pt>
                <c:pt idx="5">
                  <c:v>550</c:v>
                </c:pt>
                <c:pt idx="6">
                  <c:v>452.83333333333331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BC-47F5-A69C-6ABB72607F76}"/>
            </c:ext>
          </c:extLst>
        </c:ser>
        <c:ser>
          <c:idx val="1"/>
          <c:order val="1"/>
          <c:tx>
            <c:strRef>
              <c:f>Grafikiem!$B$67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Grafikiem!$C$67:$I$67</c:f>
              <c:numCache>
                <c:formatCode>0</c:formatCode>
                <c:ptCount val="7"/>
                <c:pt idx="0">
                  <c:v>851</c:v>
                </c:pt>
                <c:pt idx="1">
                  <c:v>921</c:v>
                </c:pt>
                <c:pt idx="2">
                  <c:v>1142</c:v>
                </c:pt>
                <c:pt idx="3">
                  <c:v>1438</c:v>
                </c:pt>
                <c:pt idx="4">
                  <c:v>1491</c:v>
                </c:pt>
                <c:pt idx="5">
                  <c:v>1422</c:v>
                </c:pt>
                <c:pt idx="6">
                  <c:v>1210.8333333333333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BC-47F5-A69C-6ABB72607F76}"/>
            </c:ext>
          </c:extLst>
        </c:ser>
        <c:ser>
          <c:idx val="2"/>
          <c:order val="2"/>
          <c:tx>
            <c:strRef>
              <c:f>Grafikiem!$B$68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Grafikiem!$C$68:$I$68</c:f>
              <c:numCache>
                <c:formatCode>0</c:formatCode>
                <c:ptCount val="7"/>
                <c:pt idx="0">
                  <c:v>290</c:v>
                </c:pt>
                <c:pt idx="1">
                  <c:v>290</c:v>
                </c:pt>
                <c:pt idx="2">
                  <c:v>324</c:v>
                </c:pt>
                <c:pt idx="3">
                  <c:v>414</c:v>
                </c:pt>
                <c:pt idx="4">
                  <c:v>347</c:v>
                </c:pt>
                <c:pt idx="5">
                  <c:v>331</c:v>
                </c:pt>
                <c:pt idx="6">
                  <c:v>332.66666666666669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BC-47F5-A69C-6ABB72607F76}"/>
            </c:ext>
          </c:extLst>
        </c:ser>
        <c:ser>
          <c:idx val="3"/>
          <c:order val="3"/>
          <c:tx>
            <c:strRef>
              <c:f>Grafikiem!$B$69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Grafikiem!$C$69:$I$69</c:f>
              <c:numCache>
                <c:formatCode>0</c:formatCode>
                <c:ptCount val="7"/>
                <c:pt idx="0">
                  <c:v>1237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1568.3333333333333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BC-47F5-A69C-6ABB72607F7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</a:t>
            </a:r>
            <a:r>
              <a:rPr lang="lv-LV" baseline="0"/>
              <a:t>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Grafikiem!$B$72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Grafikiem!$C$72:$I$72</c:f>
              <c:numCache>
                <c:formatCode>0</c:formatCode>
                <c:ptCount val="7"/>
                <c:pt idx="0">
                  <c:v>3867</c:v>
                </c:pt>
                <c:pt idx="1">
                  <c:v>4251</c:v>
                </c:pt>
                <c:pt idx="2">
                  <c:v>5853</c:v>
                </c:pt>
                <c:pt idx="3">
                  <c:v>4560.93</c:v>
                </c:pt>
                <c:pt idx="4">
                  <c:v>4990</c:v>
                </c:pt>
                <c:pt idx="5">
                  <c:v>6117</c:v>
                </c:pt>
                <c:pt idx="6">
                  <c:v>4939.8216666666667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58-40FB-8043-4F233A21AD24}"/>
            </c:ext>
          </c:extLst>
        </c:ser>
        <c:ser>
          <c:idx val="1"/>
          <c:order val="1"/>
          <c:tx>
            <c:strRef>
              <c:f>Grafikiem!$B$73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6.7878793061610784E-3"/>
                  <c:y val="5.734767456684820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C8B-4954-ABFA-99E12EC0D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Grafikiem!$C$73:$I$73</c:f>
              <c:numCache>
                <c:formatCode>0</c:formatCode>
                <c:ptCount val="7"/>
                <c:pt idx="0">
                  <c:v>2708</c:v>
                </c:pt>
                <c:pt idx="1">
                  <c:v>2910</c:v>
                </c:pt>
                <c:pt idx="2">
                  <c:v>3415</c:v>
                </c:pt>
                <c:pt idx="3">
                  <c:v>4015</c:v>
                </c:pt>
                <c:pt idx="4">
                  <c:v>4093</c:v>
                </c:pt>
                <c:pt idx="5">
                  <c:v>4247</c:v>
                </c:pt>
                <c:pt idx="6">
                  <c:v>3564.6666666666665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58-40FB-8043-4F233A21AD24}"/>
            </c:ext>
          </c:extLst>
        </c:ser>
        <c:ser>
          <c:idx val="2"/>
          <c:order val="2"/>
          <c:tx>
            <c:strRef>
              <c:f>Grafikiem!$B$74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Grafikiem!$C$74:$I$74</c:f>
              <c:numCache>
                <c:formatCode>0</c:formatCode>
                <c:ptCount val="7"/>
                <c:pt idx="0">
                  <c:v>1159</c:v>
                </c:pt>
                <c:pt idx="1">
                  <c:v>1341</c:v>
                </c:pt>
                <c:pt idx="2">
                  <c:v>2438</c:v>
                </c:pt>
                <c:pt idx="3">
                  <c:v>545.93000000000029</c:v>
                </c:pt>
                <c:pt idx="4">
                  <c:v>897</c:v>
                </c:pt>
                <c:pt idx="5">
                  <c:v>1870</c:v>
                </c:pt>
                <c:pt idx="6">
                  <c:v>1375.155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58-40FB-8043-4F233A21AD2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Grafikiem!$B$83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8251069042827512E-3"/>
                  <c:y val="6.32411119679730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1B-4839-8C1C-8648B3D7EB43}"/>
                </c:ext>
              </c:extLst>
            </c:dLbl>
            <c:dLbl>
              <c:idx val="1"/>
              <c:layout>
                <c:manualLayout>
                  <c:x val="-2.9250458161211787E-3"/>
                  <c:y val="1.4756259459193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81B-4839-8C1C-8648B3D7EB43}"/>
                </c:ext>
              </c:extLst>
            </c:dLbl>
            <c:dLbl>
              <c:idx val="2"/>
              <c:layout>
                <c:manualLayout>
                  <c:x val="-4.8750763602020365E-3"/>
                  <c:y val="1.4756259459193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1B-4839-8C1C-8648B3D7EB43}"/>
                </c:ext>
              </c:extLst>
            </c:dLbl>
            <c:dLbl>
              <c:idx val="3"/>
              <c:layout>
                <c:manualLayout>
                  <c:x val="-6.8251069042828223E-3"/>
                  <c:y val="1.054018532799570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81B-4839-8C1C-8648B3D7EB43}"/>
                </c:ext>
              </c:extLst>
            </c:dLbl>
            <c:dLbl>
              <c:idx val="4"/>
              <c:layout>
                <c:manualLayout>
                  <c:x val="-3.900061088161572E-3"/>
                  <c:y val="1.054018532799562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81B-4839-8C1C-8648B3D7EB43}"/>
                </c:ext>
              </c:extLst>
            </c:dLbl>
            <c:dLbl>
              <c:idx val="5"/>
              <c:layout>
                <c:manualLayout>
                  <c:x val="-2.9250458161211787E-3"/>
                  <c:y val="1.47562594591938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81B-4839-8C1C-8648B3D7EB43}"/>
                </c:ext>
              </c:extLst>
            </c:dLbl>
            <c:dLbl>
              <c:idx val="6"/>
              <c:layout>
                <c:manualLayout>
                  <c:x val="-4.8750763602021076E-3"/>
                  <c:y val="6.32411119679733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81B-4839-8C1C-8648B3D7EB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Grafikiem!$C$82:$I$82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Grafikiem!$C$83:$I$83</c:f>
              <c:numCache>
                <c:formatCode>0</c:formatCode>
                <c:ptCount val="7"/>
                <c:pt idx="0">
                  <c:v>1789</c:v>
                </c:pt>
                <c:pt idx="1">
                  <c:v>2020</c:v>
                </c:pt>
                <c:pt idx="2">
                  <c:v>2446</c:v>
                </c:pt>
                <c:pt idx="3">
                  <c:v>2153</c:v>
                </c:pt>
                <c:pt idx="4">
                  <c:v>2368</c:v>
                </c:pt>
                <c:pt idx="5">
                  <c:v>3224</c:v>
                </c:pt>
                <c:pt idx="6">
                  <c:v>2333.3333333333335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1B-4839-8C1C-8648B3D7EB43}"/>
            </c:ext>
          </c:extLst>
        </c:ser>
        <c:ser>
          <c:idx val="1"/>
          <c:order val="1"/>
          <c:tx>
            <c:strRef>
              <c:f>Grafikiem!$B$84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0"/>
                  <c:y val="-1.054018532799562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81B-4839-8C1C-8648B3D7EB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Grafikiem!$C$82:$I$82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Grafikiem!$C$84:$I$84</c:f>
              <c:numCache>
                <c:formatCode>0</c:formatCode>
                <c:ptCount val="7"/>
                <c:pt idx="0">
                  <c:v>2081</c:v>
                </c:pt>
                <c:pt idx="1">
                  <c:v>2273</c:v>
                </c:pt>
                <c:pt idx="2">
                  <c:v>2665</c:v>
                </c:pt>
                <c:pt idx="3">
                  <c:v>3083</c:v>
                </c:pt>
                <c:pt idx="4">
                  <c:v>3173</c:v>
                </c:pt>
                <c:pt idx="5">
                  <c:v>3372</c:v>
                </c:pt>
                <c:pt idx="6">
                  <c:v>2774.5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1B-4839-8C1C-8648B3D7EB43}"/>
            </c:ext>
          </c:extLst>
        </c:ser>
        <c:ser>
          <c:idx val="2"/>
          <c:order val="2"/>
          <c:tx>
            <c:strRef>
              <c:f>Grafikiem!$B$85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4.8750763602019645E-3"/>
                  <c:y val="9.6969705017559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81B-4839-8C1C-8648B3D7EB43}"/>
                </c:ext>
              </c:extLst>
            </c:dLbl>
            <c:dLbl>
              <c:idx val="1"/>
              <c:layout>
                <c:manualLayout>
                  <c:x val="9.7501527204035723E-4"/>
                  <c:y val="9.06455938207624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81B-4839-8C1C-8648B3D7EB43}"/>
                </c:ext>
              </c:extLst>
            </c:dLbl>
            <c:dLbl>
              <c:idx val="2"/>
              <c:layout>
                <c:manualLayout>
                  <c:x val="9.7501527204039301E-4"/>
                  <c:y val="8.64295196895642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81B-4839-8C1C-8648B3D7EB43}"/>
                </c:ext>
              </c:extLst>
            </c:dLbl>
            <c:dLbl>
              <c:idx val="5"/>
              <c:layout>
                <c:manualLayout>
                  <c:x val="9.7501527204039301E-4"/>
                  <c:y val="8.22134455583659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81B-4839-8C1C-8648B3D7EB43}"/>
                </c:ext>
              </c:extLst>
            </c:dLbl>
            <c:dLbl>
              <c:idx val="6"/>
              <c:layout>
                <c:manualLayout>
                  <c:x val="2.9250458161211787E-3"/>
                  <c:y val="0.1138340015423527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81B-4839-8C1C-8648B3D7EB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Grafikiem!$C$82:$I$82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Grafikiem!$C$85:$I$85</c:f>
              <c:numCache>
                <c:formatCode>0</c:formatCode>
                <c:ptCount val="7"/>
                <c:pt idx="0">
                  <c:v>-292</c:v>
                </c:pt>
                <c:pt idx="1">
                  <c:v>-253</c:v>
                </c:pt>
                <c:pt idx="2">
                  <c:v>-219</c:v>
                </c:pt>
                <c:pt idx="3">
                  <c:v>-930</c:v>
                </c:pt>
                <c:pt idx="4">
                  <c:v>-805</c:v>
                </c:pt>
                <c:pt idx="5">
                  <c:v>-148</c:v>
                </c:pt>
                <c:pt idx="6">
                  <c:v>-441.16666666666669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1B-4839-8C1C-8648B3D7EB4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88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88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Grafikiem!$B$77</c:f>
              <c:strCache>
                <c:ptCount val="1"/>
                <c:pt idx="0">
                  <c:v>Tele (koef. 0,25)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Grafikiem!$C$76:$I$76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Grafikiem!$C$77:$I$77</c:f>
              <c:numCache>
                <c:formatCode>0</c:formatCode>
                <c:ptCount val="7"/>
                <c:pt idx="0">
                  <c:v>235</c:v>
                </c:pt>
                <c:pt idx="1">
                  <c:v>246</c:v>
                </c:pt>
                <c:pt idx="2">
                  <c:v>303</c:v>
                </c:pt>
                <c:pt idx="3">
                  <c:v>374</c:v>
                </c:pt>
                <c:pt idx="4">
                  <c:v>354</c:v>
                </c:pt>
                <c:pt idx="5">
                  <c:v>404</c:v>
                </c:pt>
                <c:pt idx="6">
                  <c:v>319.33333333333331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F9-4753-8A5C-3B09B4A57E7B}"/>
            </c:ext>
          </c:extLst>
        </c:ser>
        <c:ser>
          <c:idx val="1"/>
          <c:order val="1"/>
          <c:tx>
            <c:strRef>
              <c:f>Grafikiem!$B$78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Grafikiem!$C$76:$I$76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Grafikiem!$C$78:$I$78</c:f>
              <c:numCache>
                <c:formatCode>0</c:formatCode>
                <c:ptCount val="7"/>
                <c:pt idx="0">
                  <c:v>407</c:v>
                </c:pt>
                <c:pt idx="1">
                  <c:v>473</c:v>
                </c:pt>
                <c:pt idx="2">
                  <c:v>604</c:v>
                </c:pt>
                <c:pt idx="3">
                  <c:v>804</c:v>
                </c:pt>
                <c:pt idx="4">
                  <c:v>772</c:v>
                </c:pt>
                <c:pt idx="5">
                  <c:v>767</c:v>
                </c:pt>
                <c:pt idx="6">
                  <c:v>637.83333333333337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F9-4753-8A5C-3B09B4A57E7B}"/>
            </c:ext>
          </c:extLst>
        </c:ser>
        <c:ser>
          <c:idx val="2"/>
          <c:order val="2"/>
          <c:tx>
            <c:strRef>
              <c:f>Grafikiem!$B$79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Grafikiem!$C$76:$I$76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Grafikiem!$C$79:$I$79</c:f>
              <c:numCache>
                <c:formatCode>0</c:formatCode>
                <c:ptCount val="7"/>
                <c:pt idx="0">
                  <c:v>197</c:v>
                </c:pt>
                <c:pt idx="1">
                  <c:v>197</c:v>
                </c:pt>
                <c:pt idx="2">
                  <c:v>236</c:v>
                </c:pt>
                <c:pt idx="3">
                  <c:v>301</c:v>
                </c:pt>
                <c:pt idx="4">
                  <c:v>301</c:v>
                </c:pt>
                <c:pt idx="5">
                  <c:v>257</c:v>
                </c:pt>
                <c:pt idx="6">
                  <c:v>248.16666666666666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F9-4753-8A5C-3B09B4A57E7B}"/>
            </c:ext>
          </c:extLst>
        </c:ser>
        <c:ser>
          <c:idx val="3"/>
          <c:order val="3"/>
          <c:tx>
            <c:strRef>
              <c:f>Grafikiem!$B$80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Grafikiem!$C$76:$I$76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Grafikiem!$C$80:$I$80</c:f>
              <c:numCache>
                <c:formatCode>0</c:formatCode>
                <c:ptCount val="7"/>
                <c:pt idx="0">
                  <c:v>1242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1569.1666666666667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F9-4753-8A5C-3B09B4A57E7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2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2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 algn="ctr">
        <a:defRPr lang="en-US" sz="2400" b="1" i="0" u="none" strike="noStrike" kern="1200" baseline="0">
          <a:solidFill>
            <a:sysClr val="windowText" lastClr="000000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Grafikiem!$B$66</c:f>
              <c:strCache>
                <c:ptCount val="1"/>
                <c:pt idx="0">
                  <c:v>Tele (koef. 0,30)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Grafikiem!$C$66:$I$66</c:f>
              <c:numCache>
                <c:formatCode>0</c:formatCode>
                <c:ptCount val="7"/>
                <c:pt idx="0">
                  <c:v>330</c:v>
                </c:pt>
                <c:pt idx="1">
                  <c:v>342</c:v>
                </c:pt>
                <c:pt idx="2">
                  <c:v>427</c:v>
                </c:pt>
                <c:pt idx="3">
                  <c:v>559</c:v>
                </c:pt>
                <c:pt idx="4">
                  <c:v>509</c:v>
                </c:pt>
                <c:pt idx="5">
                  <c:v>550</c:v>
                </c:pt>
                <c:pt idx="6">
                  <c:v>452.83333333333331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3-4D51-A68A-AE61415EEE47}"/>
            </c:ext>
          </c:extLst>
        </c:ser>
        <c:ser>
          <c:idx val="1"/>
          <c:order val="1"/>
          <c:tx>
            <c:strRef>
              <c:f>Grafikiem!$B$67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Grafikiem!$C$67:$I$67</c:f>
              <c:numCache>
                <c:formatCode>0</c:formatCode>
                <c:ptCount val="7"/>
                <c:pt idx="0">
                  <c:v>851</c:v>
                </c:pt>
                <c:pt idx="1">
                  <c:v>921</c:v>
                </c:pt>
                <c:pt idx="2">
                  <c:v>1142</c:v>
                </c:pt>
                <c:pt idx="3">
                  <c:v>1438</c:v>
                </c:pt>
                <c:pt idx="4">
                  <c:v>1491</c:v>
                </c:pt>
                <c:pt idx="5">
                  <c:v>1422</c:v>
                </c:pt>
                <c:pt idx="6">
                  <c:v>1210.8333333333333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3-4D51-A68A-AE61415EEE47}"/>
            </c:ext>
          </c:extLst>
        </c:ser>
        <c:ser>
          <c:idx val="2"/>
          <c:order val="2"/>
          <c:tx>
            <c:strRef>
              <c:f>Grafikiem!$B$68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Grafikiem!$C$68:$I$68</c:f>
              <c:numCache>
                <c:formatCode>0</c:formatCode>
                <c:ptCount val="7"/>
                <c:pt idx="0">
                  <c:v>290</c:v>
                </c:pt>
                <c:pt idx="1">
                  <c:v>290</c:v>
                </c:pt>
                <c:pt idx="2">
                  <c:v>324</c:v>
                </c:pt>
                <c:pt idx="3">
                  <c:v>414</c:v>
                </c:pt>
                <c:pt idx="4">
                  <c:v>347</c:v>
                </c:pt>
                <c:pt idx="5">
                  <c:v>331</c:v>
                </c:pt>
                <c:pt idx="6">
                  <c:v>332.66666666666669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33-4D51-A68A-AE61415EEE47}"/>
            </c:ext>
          </c:extLst>
        </c:ser>
        <c:ser>
          <c:idx val="3"/>
          <c:order val="3"/>
          <c:tx>
            <c:strRef>
              <c:f>Grafikiem!$B$69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Grafikiem!$C$69:$I$69</c:f>
              <c:numCache>
                <c:formatCode>0</c:formatCode>
                <c:ptCount val="7"/>
                <c:pt idx="0">
                  <c:v>1237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1568.3333333333333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33-4D51-A68A-AE61415EE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Grafikiem!$B$72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Grafikiem!$C$72:$I$72</c:f>
              <c:numCache>
                <c:formatCode>0</c:formatCode>
                <c:ptCount val="7"/>
                <c:pt idx="0">
                  <c:v>3867</c:v>
                </c:pt>
                <c:pt idx="1">
                  <c:v>4251</c:v>
                </c:pt>
                <c:pt idx="2">
                  <c:v>5853</c:v>
                </c:pt>
                <c:pt idx="3">
                  <c:v>4560.93</c:v>
                </c:pt>
                <c:pt idx="4">
                  <c:v>4990</c:v>
                </c:pt>
                <c:pt idx="5">
                  <c:v>6117</c:v>
                </c:pt>
                <c:pt idx="6">
                  <c:v>4939.8216666666667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35-4B87-BC6D-80AC68BAD55A}"/>
            </c:ext>
          </c:extLst>
        </c:ser>
        <c:ser>
          <c:idx val="1"/>
          <c:order val="1"/>
          <c:tx>
            <c:strRef>
              <c:f>Grafikiem!$B$73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Grafikiem!$C$73:$I$73</c:f>
              <c:numCache>
                <c:formatCode>0</c:formatCode>
                <c:ptCount val="7"/>
                <c:pt idx="0">
                  <c:v>2708</c:v>
                </c:pt>
                <c:pt idx="1">
                  <c:v>2910</c:v>
                </c:pt>
                <c:pt idx="2">
                  <c:v>3415</c:v>
                </c:pt>
                <c:pt idx="3">
                  <c:v>4015</c:v>
                </c:pt>
                <c:pt idx="4">
                  <c:v>4093</c:v>
                </c:pt>
                <c:pt idx="5">
                  <c:v>4247</c:v>
                </c:pt>
                <c:pt idx="6">
                  <c:v>3564.6666666666665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35-4B87-BC6D-80AC68BAD55A}"/>
            </c:ext>
          </c:extLst>
        </c:ser>
        <c:ser>
          <c:idx val="2"/>
          <c:order val="2"/>
          <c:tx>
            <c:strRef>
              <c:f>Grafikiem!$B$74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Grafikiem!$C$74:$I$74</c:f>
              <c:numCache>
                <c:formatCode>0</c:formatCode>
                <c:ptCount val="7"/>
                <c:pt idx="0">
                  <c:v>1159</c:v>
                </c:pt>
                <c:pt idx="1">
                  <c:v>1341</c:v>
                </c:pt>
                <c:pt idx="2">
                  <c:v>2438</c:v>
                </c:pt>
                <c:pt idx="3">
                  <c:v>545.93000000000029</c:v>
                </c:pt>
                <c:pt idx="4">
                  <c:v>897</c:v>
                </c:pt>
                <c:pt idx="5">
                  <c:v>1870</c:v>
                </c:pt>
                <c:pt idx="6">
                  <c:v>1375.155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35-4B87-BC6D-80AC68BAD5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Grafikiem!$B$77</c:f>
              <c:strCache>
                <c:ptCount val="1"/>
                <c:pt idx="0">
                  <c:v>Tele (koef. 0,25)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Grafikiem!$C$77:$I$77</c:f>
              <c:numCache>
                <c:formatCode>0</c:formatCode>
                <c:ptCount val="7"/>
                <c:pt idx="0">
                  <c:v>235</c:v>
                </c:pt>
                <c:pt idx="1">
                  <c:v>246</c:v>
                </c:pt>
                <c:pt idx="2">
                  <c:v>303</c:v>
                </c:pt>
                <c:pt idx="3">
                  <c:v>374</c:v>
                </c:pt>
                <c:pt idx="4">
                  <c:v>354</c:v>
                </c:pt>
                <c:pt idx="5">
                  <c:v>404</c:v>
                </c:pt>
                <c:pt idx="6">
                  <c:v>319.33333333333331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78-449B-869C-F854C862E5B5}"/>
            </c:ext>
          </c:extLst>
        </c:ser>
        <c:ser>
          <c:idx val="1"/>
          <c:order val="1"/>
          <c:tx>
            <c:strRef>
              <c:f>Grafikiem!$B$78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Grafikiem!$C$78:$I$78</c:f>
              <c:numCache>
                <c:formatCode>0</c:formatCode>
                <c:ptCount val="7"/>
                <c:pt idx="0">
                  <c:v>407</c:v>
                </c:pt>
                <c:pt idx="1">
                  <c:v>473</c:v>
                </c:pt>
                <c:pt idx="2">
                  <c:v>604</c:v>
                </c:pt>
                <c:pt idx="3">
                  <c:v>804</c:v>
                </c:pt>
                <c:pt idx="4">
                  <c:v>772</c:v>
                </c:pt>
                <c:pt idx="5">
                  <c:v>767</c:v>
                </c:pt>
                <c:pt idx="6">
                  <c:v>637.83333333333337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78-449B-869C-F854C862E5B5}"/>
            </c:ext>
          </c:extLst>
        </c:ser>
        <c:ser>
          <c:idx val="2"/>
          <c:order val="2"/>
          <c:tx>
            <c:strRef>
              <c:f>Grafikiem!$B$79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Grafikiem!$C$79:$I$79</c:f>
              <c:numCache>
                <c:formatCode>0</c:formatCode>
                <c:ptCount val="7"/>
                <c:pt idx="0">
                  <c:v>197</c:v>
                </c:pt>
                <c:pt idx="1">
                  <c:v>197</c:v>
                </c:pt>
                <c:pt idx="2">
                  <c:v>236</c:v>
                </c:pt>
                <c:pt idx="3">
                  <c:v>301</c:v>
                </c:pt>
                <c:pt idx="4">
                  <c:v>301</c:v>
                </c:pt>
                <c:pt idx="5">
                  <c:v>257</c:v>
                </c:pt>
                <c:pt idx="6">
                  <c:v>248.16666666666666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78-449B-869C-F854C862E5B5}"/>
            </c:ext>
          </c:extLst>
        </c:ser>
        <c:ser>
          <c:idx val="3"/>
          <c:order val="3"/>
          <c:tx>
            <c:strRef>
              <c:f>Grafikiem!$B$80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Grafikiem!$C$80:$I$80</c:f>
              <c:numCache>
                <c:formatCode>0</c:formatCode>
                <c:ptCount val="7"/>
                <c:pt idx="0">
                  <c:v>1242</c:v>
                </c:pt>
                <c:pt idx="1">
                  <c:v>1357</c:v>
                </c:pt>
                <c:pt idx="2">
                  <c:v>1522</c:v>
                </c:pt>
                <c:pt idx="3">
                  <c:v>1604</c:v>
                </c:pt>
                <c:pt idx="4">
                  <c:v>1746</c:v>
                </c:pt>
                <c:pt idx="5">
                  <c:v>1944</c:v>
                </c:pt>
                <c:pt idx="6">
                  <c:v>1569.1666666666667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78-449B-869C-F854C862E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Grafikiem!$B$83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Grafikiem!$C$83:$I$83</c:f>
              <c:numCache>
                <c:formatCode>0</c:formatCode>
                <c:ptCount val="7"/>
                <c:pt idx="0">
                  <c:v>1789</c:v>
                </c:pt>
                <c:pt idx="1">
                  <c:v>2020</c:v>
                </c:pt>
                <c:pt idx="2">
                  <c:v>2446</c:v>
                </c:pt>
                <c:pt idx="3">
                  <c:v>2153</c:v>
                </c:pt>
                <c:pt idx="4">
                  <c:v>2368</c:v>
                </c:pt>
                <c:pt idx="5">
                  <c:v>3224</c:v>
                </c:pt>
                <c:pt idx="6">
                  <c:v>2333.3333333333335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49-4ABF-9041-02FD6A672314}"/>
            </c:ext>
          </c:extLst>
        </c:ser>
        <c:ser>
          <c:idx val="1"/>
          <c:order val="1"/>
          <c:tx>
            <c:strRef>
              <c:f>Grafikiem!$B$84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Grafikiem!$C$84:$I$84</c:f>
              <c:numCache>
                <c:formatCode>0</c:formatCode>
                <c:ptCount val="7"/>
                <c:pt idx="0">
                  <c:v>2081</c:v>
                </c:pt>
                <c:pt idx="1">
                  <c:v>2273</c:v>
                </c:pt>
                <c:pt idx="2">
                  <c:v>2665</c:v>
                </c:pt>
                <c:pt idx="3">
                  <c:v>3083</c:v>
                </c:pt>
                <c:pt idx="4">
                  <c:v>3173</c:v>
                </c:pt>
                <c:pt idx="5">
                  <c:v>3372</c:v>
                </c:pt>
                <c:pt idx="6">
                  <c:v>2774.5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49-4ABF-9041-02FD6A672314}"/>
            </c:ext>
          </c:extLst>
        </c:ser>
        <c:ser>
          <c:idx val="2"/>
          <c:order val="2"/>
          <c:tx>
            <c:strRef>
              <c:f>Grafikiem!$B$85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Grafikiem!$C$85:$I$85</c:f>
              <c:numCache>
                <c:formatCode>0</c:formatCode>
                <c:ptCount val="7"/>
                <c:pt idx="0">
                  <c:v>-292</c:v>
                </c:pt>
                <c:pt idx="1">
                  <c:v>-253</c:v>
                </c:pt>
                <c:pt idx="2">
                  <c:v>-219</c:v>
                </c:pt>
                <c:pt idx="3">
                  <c:v>-930</c:v>
                </c:pt>
                <c:pt idx="4">
                  <c:v>-805</c:v>
                </c:pt>
                <c:pt idx="5">
                  <c:v>-148</c:v>
                </c:pt>
                <c:pt idx="6">
                  <c:v>-441.16666666666669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49-4ABF-9041-02FD6A672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Grafikiem!$B$119</c:f>
              <c:strCache>
                <c:ptCount val="1"/>
                <c:pt idx="0">
                  <c:v>Tele (koef. 0,14)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Grafikiem!$C$119:$I$119</c:f>
              <c:numCache>
                <c:formatCode>0</c:formatCode>
                <c:ptCount val="7"/>
                <c:pt idx="0">
                  <c:v>132.52000000000001</c:v>
                </c:pt>
                <c:pt idx="1">
                  <c:v>148.30000000000001</c:v>
                </c:pt>
                <c:pt idx="2">
                  <c:v>183.77</c:v>
                </c:pt>
                <c:pt idx="3">
                  <c:v>241.38</c:v>
                </c:pt>
                <c:pt idx="4">
                  <c:v>228.72</c:v>
                </c:pt>
                <c:pt idx="5">
                  <c:v>291.02999999999997</c:v>
                </c:pt>
                <c:pt idx="6">
                  <c:v>204.28666666666666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9-44E7-8B95-5B65A45F8091}"/>
            </c:ext>
          </c:extLst>
        </c:ser>
        <c:ser>
          <c:idx val="1"/>
          <c:order val="1"/>
          <c:tx>
            <c:strRef>
              <c:f>Grafikiem!$B$120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Grafikiem!$C$120:$I$120</c:f>
              <c:numCache>
                <c:formatCode>0</c:formatCode>
                <c:ptCount val="7"/>
                <c:pt idx="0">
                  <c:v>389.45</c:v>
                </c:pt>
                <c:pt idx="1">
                  <c:v>396.25</c:v>
                </c:pt>
                <c:pt idx="2">
                  <c:v>527.9</c:v>
                </c:pt>
                <c:pt idx="3">
                  <c:v>1044.95</c:v>
                </c:pt>
                <c:pt idx="4">
                  <c:v>751.5</c:v>
                </c:pt>
                <c:pt idx="5">
                  <c:v>763.75</c:v>
                </c:pt>
                <c:pt idx="6">
                  <c:v>645.63333333333333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9-44E7-8B95-5B65A45F8091}"/>
            </c:ext>
          </c:extLst>
        </c:ser>
        <c:ser>
          <c:idx val="2"/>
          <c:order val="2"/>
          <c:tx>
            <c:strRef>
              <c:f>Grafikiem!$B$121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Grafikiem!$C$121:$I$121</c:f>
              <c:numCache>
                <c:formatCode>0</c:formatCode>
                <c:ptCount val="7"/>
                <c:pt idx="0">
                  <c:v>204</c:v>
                </c:pt>
                <c:pt idx="1">
                  <c:v>204</c:v>
                </c:pt>
                <c:pt idx="2">
                  <c:v>246</c:v>
                </c:pt>
                <c:pt idx="3">
                  <c:v>308</c:v>
                </c:pt>
                <c:pt idx="4">
                  <c:v>245</c:v>
                </c:pt>
                <c:pt idx="5">
                  <c:v>266</c:v>
                </c:pt>
                <c:pt idx="6">
                  <c:v>245.5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9-44E7-8B95-5B65A45F8091}"/>
            </c:ext>
          </c:extLst>
        </c:ser>
        <c:ser>
          <c:idx val="3"/>
          <c:order val="3"/>
          <c:tx>
            <c:strRef>
              <c:f>Grafikiem!$B$122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Grafikiem!$C$122:$I$122</c:f>
              <c:numCache>
                <c:formatCode>0</c:formatCode>
                <c:ptCount val="7"/>
                <c:pt idx="0">
                  <c:v>65.599999999999994</c:v>
                </c:pt>
                <c:pt idx="1">
                  <c:v>69.209999999999994</c:v>
                </c:pt>
                <c:pt idx="2">
                  <c:v>82.19</c:v>
                </c:pt>
                <c:pt idx="3">
                  <c:v>88.98</c:v>
                </c:pt>
                <c:pt idx="4">
                  <c:v>99.12</c:v>
                </c:pt>
                <c:pt idx="5">
                  <c:v>103.2</c:v>
                </c:pt>
                <c:pt idx="6">
                  <c:v>84.716666666666669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9-44E7-8B95-5B65A45F809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(intensīvi)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Grafikiem!$B$125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Grafikiem!$C$125:$I$125</c:f>
              <c:numCache>
                <c:formatCode>0</c:formatCode>
                <c:ptCount val="7"/>
                <c:pt idx="0">
                  <c:v>657.74</c:v>
                </c:pt>
                <c:pt idx="1">
                  <c:v>759.56</c:v>
                </c:pt>
                <c:pt idx="2">
                  <c:v>960.71</c:v>
                </c:pt>
                <c:pt idx="3">
                  <c:v>949.41</c:v>
                </c:pt>
                <c:pt idx="4">
                  <c:v>1052.97</c:v>
                </c:pt>
                <c:pt idx="5">
                  <c:v>1691.13</c:v>
                </c:pt>
                <c:pt idx="6">
                  <c:v>1011.9200000000001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9-46B3-B408-B6AFD0C55DB7}"/>
            </c:ext>
          </c:extLst>
        </c:ser>
        <c:ser>
          <c:idx val="1"/>
          <c:order val="1"/>
          <c:tx>
            <c:strRef>
              <c:f>Grafikiem!$B$126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Grafikiem!$C$126:$I$126</c:f>
              <c:numCache>
                <c:formatCode>0</c:formatCode>
                <c:ptCount val="7"/>
                <c:pt idx="0">
                  <c:v>791.57</c:v>
                </c:pt>
                <c:pt idx="1">
                  <c:v>817.76</c:v>
                </c:pt>
                <c:pt idx="2">
                  <c:v>1039.8599999999999</c:v>
                </c:pt>
                <c:pt idx="3">
                  <c:v>1683.31</c:v>
                </c:pt>
                <c:pt idx="4">
                  <c:v>1324.3400000000001</c:v>
                </c:pt>
                <c:pt idx="5">
                  <c:v>1423.98</c:v>
                </c:pt>
                <c:pt idx="6">
                  <c:v>1180.1366666666665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69-46B3-B408-B6AFD0C55DB7}"/>
            </c:ext>
          </c:extLst>
        </c:ser>
        <c:ser>
          <c:idx val="2"/>
          <c:order val="2"/>
          <c:tx>
            <c:strRef>
              <c:f>Grafikiem!$B$127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Grafikiem!$C$127:$I$127</c:f>
              <c:numCache>
                <c:formatCode>0</c:formatCode>
                <c:ptCount val="7"/>
                <c:pt idx="0">
                  <c:v>-133.83000000000004</c:v>
                </c:pt>
                <c:pt idx="1">
                  <c:v>-58.200000000000045</c:v>
                </c:pt>
                <c:pt idx="2">
                  <c:v>-79.149999999999864</c:v>
                </c:pt>
                <c:pt idx="3">
                  <c:v>-733.9</c:v>
                </c:pt>
                <c:pt idx="4">
                  <c:v>-271.37000000000012</c:v>
                </c:pt>
                <c:pt idx="5">
                  <c:v>267.15000000000009</c:v>
                </c:pt>
                <c:pt idx="6">
                  <c:v>-168.21666666666667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69-46B3-B408-B6AFD0C55DB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Mainīgo izmaksu struktūra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Grafikiem!$B$108</c:f>
              <c:strCache>
                <c:ptCount val="1"/>
                <c:pt idx="0">
                  <c:v>Tele (koef. 0,11)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Grafikiem!$C$108:$I$108</c:f>
              <c:numCache>
                <c:formatCode>0</c:formatCode>
                <c:ptCount val="7"/>
                <c:pt idx="0">
                  <c:v>104.13</c:v>
                </c:pt>
                <c:pt idx="1">
                  <c:v>116.52</c:v>
                </c:pt>
                <c:pt idx="2">
                  <c:v>144.38999999999999</c:v>
                </c:pt>
                <c:pt idx="3">
                  <c:v>189.66</c:v>
                </c:pt>
                <c:pt idx="4">
                  <c:v>179.71</c:v>
                </c:pt>
                <c:pt idx="5">
                  <c:v>228.67</c:v>
                </c:pt>
                <c:pt idx="6">
                  <c:v>160.51333333333332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56-49E9-B425-FCA54EC0A6C8}"/>
            </c:ext>
          </c:extLst>
        </c:ser>
        <c:ser>
          <c:idx val="1"/>
          <c:order val="1"/>
          <c:tx>
            <c:strRef>
              <c:f>Grafikiem!$B$109</c:f>
              <c:strCache>
                <c:ptCount val="1"/>
                <c:pt idx="0">
                  <c:v>Barība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Grafikiem!$C$109:$I$109</c:f>
              <c:numCache>
                <c:formatCode>0</c:formatCode>
                <c:ptCount val="7"/>
                <c:pt idx="0">
                  <c:v>298.5</c:v>
                </c:pt>
                <c:pt idx="1">
                  <c:v>294.3</c:v>
                </c:pt>
                <c:pt idx="2">
                  <c:v>392.6</c:v>
                </c:pt>
                <c:pt idx="3">
                  <c:v>835.4</c:v>
                </c:pt>
                <c:pt idx="4">
                  <c:v>604.9</c:v>
                </c:pt>
                <c:pt idx="5">
                  <c:v>613.9</c:v>
                </c:pt>
                <c:pt idx="6">
                  <c:v>506.59999999999997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56-49E9-B425-FCA54EC0A6C8}"/>
            </c:ext>
          </c:extLst>
        </c:ser>
        <c:ser>
          <c:idx val="2"/>
          <c:order val="2"/>
          <c:tx>
            <c:strRef>
              <c:f>Grafikiem!$B$110</c:f>
              <c:strCache>
                <c:ptCount val="1"/>
                <c:pt idx="0">
                  <c:v>Citas izmaksas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Grafikiem!$C$110:$I$110</c:f>
              <c:numCache>
                <c:formatCode>0</c:formatCode>
                <c:ptCount val="7"/>
                <c:pt idx="0">
                  <c:v>164</c:v>
                </c:pt>
                <c:pt idx="1">
                  <c:v>164</c:v>
                </c:pt>
                <c:pt idx="2">
                  <c:v>206</c:v>
                </c:pt>
                <c:pt idx="3">
                  <c:v>263</c:v>
                </c:pt>
                <c:pt idx="4">
                  <c:v>200</c:v>
                </c:pt>
                <c:pt idx="5">
                  <c:v>266</c:v>
                </c:pt>
                <c:pt idx="6">
                  <c:v>210.5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56-49E9-B425-FCA54EC0A6C8}"/>
            </c:ext>
          </c:extLst>
        </c:ser>
        <c:ser>
          <c:idx val="3"/>
          <c:order val="3"/>
          <c:tx>
            <c:strRef>
              <c:f>Grafikiem!$B$111</c:f>
              <c:strCache>
                <c:ptCount val="1"/>
                <c:pt idx="0">
                  <c:v>Darbaspēks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Grafikiem!$C$65:$I$65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Grafikiem!$C$111:$I$111</c:f>
              <c:numCache>
                <c:formatCode>0</c:formatCode>
                <c:ptCount val="7"/>
                <c:pt idx="0">
                  <c:v>65.599999999999994</c:v>
                </c:pt>
                <c:pt idx="1">
                  <c:v>69.209999999999994</c:v>
                </c:pt>
                <c:pt idx="2">
                  <c:v>82.19</c:v>
                </c:pt>
                <c:pt idx="3">
                  <c:v>88.98</c:v>
                </c:pt>
                <c:pt idx="4">
                  <c:v>99.12</c:v>
                </c:pt>
                <c:pt idx="5">
                  <c:v>103.2</c:v>
                </c:pt>
                <c:pt idx="6">
                  <c:v>84.716666666666669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6-49E9-B425-FCA54EC0A6C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38413344"/>
        <c:axId val="838418624"/>
      </c:barChart>
      <c:catAx>
        <c:axId val="83841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8624"/>
        <c:crosses val="autoZero"/>
        <c:auto val="1"/>
        <c:lblAlgn val="ctr"/>
        <c:lblOffset val="100"/>
        <c:noMultiLvlLbl val="0"/>
      </c:catAx>
      <c:valAx>
        <c:axId val="83841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413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v-LV"/>
              <a:t>Ieņēmumi, mainīgās izmaksas un bruto segums eiro/govi gadā (ekstensīvi)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Grafikiem!$B$114</c:f>
              <c:strCache>
                <c:ptCount val="1"/>
                <c:pt idx="0">
                  <c:v>Ieņēmumi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Grafikiem!$C$114:$I$114</c:f>
              <c:numCache>
                <c:formatCode>0</c:formatCode>
                <c:ptCount val="7"/>
                <c:pt idx="0">
                  <c:v>533.51</c:v>
                </c:pt>
                <c:pt idx="1">
                  <c:v>614.24</c:v>
                </c:pt>
                <c:pt idx="2">
                  <c:v>790.39</c:v>
                </c:pt>
                <c:pt idx="3">
                  <c:v>781.35</c:v>
                </c:pt>
                <c:pt idx="4">
                  <c:v>867.48</c:v>
                </c:pt>
                <c:pt idx="5">
                  <c:v>1386.58</c:v>
                </c:pt>
                <c:pt idx="6">
                  <c:v>828.92499999999984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34-48B9-9037-8B70F8A6521D}"/>
            </c:ext>
          </c:extLst>
        </c:ser>
        <c:ser>
          <c:idx val="1"/>
          <c:order val="1"/>
          <c:tx>
            <c:strRef>
              <c:f>Grafikiem!$B$115</c:f>
              <c:strCache>
                <c:ptCount val="1"/>
                <c:pt idx="0">
                  <c:v>Mainīgās izmaksas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Grafikiem!$C$115:$I$115</c:f>
              <c:numCache>
                <c:formatCode>0</c:formatCode>
                <c:ptCount val="7"/>
                <c:pt idx="0">
                  <c:v>632.23</c:v>
                </c:pt>
                <c:pt idx="1">
                  <c:v>644.03</c:v>
                </c:pt>
                <c:pt idx="2">
                  <c:v>825.18000000000006</c:v>
                </c:pt>
                <c:pt idx="3">
                  <c:v>1377.04</c:v>
                </c:pt>
                <c:pt idx="4">
                  <c:v>1083.73</c:v>
                </c:pt>
                <c:pt idx="5">
                  <c:v>1211.77</c:v>
                </c:pt>
                <c:pt idx="6">
                  <c:v>962.32999999999993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34-48B9-9037-8B70F8A6521D}"/>
            </c:ext>
          </c:extLst>
        </c:ser>
        <c:ser>
          <c:idx val="2"/>
          <c:order val="2"/>
          <c:tx>
            <c:strRef>
              <c:f>Grafikiem!$B$116</c:f>
              <c:strCache>
                <c:ptCount val="1"/>
                <c:pt idx="0">
                  <c:v>Bruto segums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Grafikiem!$C$71:$I$71</c:f>
              <c:strCach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 (p)</c:v>
                </c:pt>
                <c:pt idx="6">
                  <c:v>Vidēji (2020 - 2025)</c:v>
                </c:pt>
              </c:strCache>
            </c:strRef>
          </c:cat>
          <c:val>
            <c:numRef>
              <c:f>Grafikiem!$C$116:$I$116</c:f>
              <c:numCache>
                <c:formatCode>0</c:formatCode>
                <c:ptCount val="7"/>
                <c:pt idx="0">
                  <c:v>-98.720000000000027</c:v>
                </c:pt>
                <c:pt idx="1">
                  <c:v>-29.789999999999964</c:v>
                </c:pt>
                <c:pt idx="2">
                  <c:v>-34.790000000000077</c:v>
                </c:pt>
                <c:pt idx="3">
                  <c:v>-595.68999999999994</c:v>
                </c:pt>
                <c:pt idx="4">
                  <c:v>-216.25</c:v>
                </c:pt>
                <c:pt idx="5">
                  <c:v>174.80999999999995</c:v>
                </c:pt>
                <c:pt idx="6">
                  <c:v>-133.405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34-48B9-9037-8B70F8A65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75307552"/>
        <c:axId val="775308032"/>
      </c:barChart>
      <c:catAx>
        <c:axId val="77530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8032"/>
        <c:crosses val="autoZero"/>
        <c:auto val="1"/>
        <c:lblAlgn val="ctr"/>
        <c:lblOffset val="100"/>
        <c:noMultiLvlLbl val="0"/>
      </c:catAx>
      <c:valAx>
        <c:axId val="775308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530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3168014</xdr:colOff>
      <xdr:row>79</xdr:row>
      <xdr:rowOff>373380</xdr:rowOff>
    </xdr:from>
    <xdr:to>
      <xdr:col>6</xdr:col>
      <xdr:colOff>828374</xdr:colOff>
      <xdr:row>96</xdr:row>
      <xdr:rowOff>268380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FFE3468A-D5E3-682A-CC64-8BB4830659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2428875</xdr:colOff>
      <xdr:row>44</xdr:row>
      <xdr:rowOff>23812</xdr:rowOff>
    </xdr:from>
    <xdr:to>
      <xdr:col>13</xdr:col>
      <xdr:colOff>285750</xdr:colOff>
      <xdr:row>61</xdr:row>
      <xdr:rowOff>142874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E6E091-74AB-4169-830C-8DDAB78A1E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3167063</xdr:colOff>
      <xdr:row>44</xdr:row>
      <xdr:rowOff>23812</xdr:rowOff>
    </xdr:from>
    <xdr:to>
      <xdr:col>6</xdr:col>
      <xdr:colOff>857250</xdr:colOff>
      <xdr:row>61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7845469-B390-4B7E-88C7-ED1BFE590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2333625</xdr:colOff>
      <xdr:row>0</xdr:row>
      <xdr:rowOff>619125</xdr:rowOff>
    </xdr:from>
    <xdr:to>
      <xdr:col>8</xdr:col>
      <xdr:colOff>1119187</xdr:colOff>
      <xdr:row>42</xdr:row>
      <xdr:rowOff>43468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234A1DF-CED7-917E-0E76-7FAE7E79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28938" y="619125"/>
          <a:ext cx="18454687" cy="14069031"/>
        </a:xfrm>
        <a:prstGeom prst="rect">
          <a:avLst/>
        </a:prstGeom>
      </xdr:spPr>
    </xdr:pic>
    <xdr:clientData/>
  </xdr:twoCellAnchor>
  <xdr:twoCellAnchor>
    <xdr:from>
      <xdr:col>1</xdr:col>
      <xdr:colOff>3119438</xdr:colOff>
      <xdr:row>62</xdr:row>
      <xdr:rowOff>71437</xdr:rowOff>
    </xdr:from>
    <xdr:to>
      <xdr:col>6</xdr:col>
      <xdr:colOff>904875</xdr:colOff>
      <xdr:row>79</xdr:row>
      <xdr:rowOff>142874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4E0B218-204C-41B2-942E-1C5CAB6C7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2428875</xdr:colOff>
      <xdr:row>62</xdr:row>
      <xdr:rowOff>0</xdr:rowOff>
    </xdr:from>
    <xdr:to>
      <xdr:col>13</xdr:col>
      <xdr:colOff>285750</xdr:colOff>
      <xdr:row>79</xdr:row>
      <xdr:rowOff>119062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176CED2B-CA58-4610-92F8-01AB3F3DB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123824</xdr:colOff>
      <xdr:row>60</xdr:row>
      <xdr:rowOff>38099</xdr:rowOff>
    </xdr:from>
    <xdr:to>
      <xdr:col>18</xdr:col>
      <xdr:colOff>514349</xdr:colOff>
      <xdr:row>69</xdr:row>
      <xdr:rowOff>66674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11586F-6F40-2776-7923-FA6CB59634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133350</xdr:colOff>
      <xdr:row>69</xdr:row>
      <xdr:rowOff>123825</xdr:rowOff>
    </xdr:from>
    <xdr:to>
      <xdr:col>18</xdr:col>
      <xdr:colOff>495300</xdr:colOff>
      <xdr:row>76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BE1BA5-A747-6909-7EBE-9A586BA9CC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9525</xdr:colOff>
      <xdr:row>60</xdr:row>
      <xdr:rowOff>19050</xdr:rowOff>
    </xdr:from>
    <xdr:to>
      <xdr:col>27</xdr:col>
      <xdr:colOff>76200</xdr:colOff>
      <xdr:row>69</xdr:row>
      <xdr:rowOff>47625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E782C59-B749-4B29-94BE-4C346438D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0</xdr:colOff>
      <xdr:row>70</xdr:row>
      <xdr:rowOff>0</xdr:rowOff>
    </xdr:from>
    <xdr:to>
      <xdr:col>27</xdr:col>
      <xdr:colOff>38100</xdr:colOff>
      <xdr:row>76</xdr:row>
      <xdr:rowOff>114300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7323CDA-6CCC-4F23-8767-B22B6D63BB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285750</xdr:colOff>
      <xdr:row>117</xdr:row>
      <xdr:rowOff>47625</xdr:rowOff>
    </xdr:from>
    <xdr:to>
      <xdr:col>16</xdr:col>
      <xdr:colOff>1571625</xdr:colOff>
      <xdr:row>124</xdr:row>
      <xdr:rowOff>47625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FB3C6488-EA73-4081-B8D5-10FF692352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285750</xdr:colOff>
      <xdr:row>124</xdr:row>
      <xdr:rowOff>142875</xdr:rowOff>
    </xdr:from>
    <xdr:to>
      <xdr:col>16</xdr:col>
      <xdr:colOff>1543050</xdr:colOff>
      <xdr:row>136</xdr:row>
      <xdr:rowOff>104775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ED4A3914-E8C0-4948-ABAB-F7686289F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1990725</xdr:colOff>
      <xdr:row>117</xdr:row>
      <xdr:rowOff>47625</xdr:rowOff>
    </xdr:from>
    <xdr:to>
      <xdr:col>24</xdr:col>
      <xdr:colOff>552450</xdr:colOff>
      <xdr:row>124</xdr:row>
      <xdr:rowOff>47625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D78CA068-C991-44E1-815C-9DEECB55C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2009775</xdr:colOff>
      <xdr:row>124</xdr:row>
      <xdr:rowOff>152400</xdr:rowOff>
    </xdr:from>
    <xdr:to>
      <xdr:col>24</xdr:col>
      <xdr:colOff>542925</xdr:colOff>
      <xdr:row>136</xdr:row>
      <xdr:rowOff>114300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F37E8B10-DA72-44B3-B38D-4BD53C8866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iemas KVIESI"/>
      <sheetName val="Tritikāle"/>
      <sheetName val="RUDZI"/>
      <sheetName val="Ziemas MIEŽI"/>
      <sheetName val="Vasaras MIEZI"/>
      <sheetName val="Vasaras KVIESI"/>
      <sheetName val="AUZAS"/>
      <sheetName val="RAPŠI"/>
      <sheetName val="KART"/>
      <sheetName val="LINI"/>
      <sheetName val="cukur"/>
      <sheetName val="Griķi"/>
      <sheetName val="CENAS"/>
      <sheetName val="Atbalsts"/>
      <sheetName val="Jaunlopi"/>
      <sheetName val="SAIMNIECĢBAS EKONOMIKA"/>
      <sheetName val="SAIMNIECIBAS BRUTO PELNA"/>
      <sheetName val="TIRAS PELNAS APREKINS"/>
      <sheetName val="BILANCE"/>
      <sheetName val="NAUDAS APGROZIJUMS"/>
      <sheetName val="Kartupeļi EUR"/>
      <sheetName val="Galda bietes"/>
      <sheetName val="Ziedkāposti"/>
      <sheetName val="Kāposti"/>
      <sheetName val="Gurķi"/>
      <sheetName val="Sīpoli"/>
      <sheetName val="Burkāni"/>
      <sheetName val="Ķiploki"/>
      <sheetName val="Ķirbji"/>
      <sheetName val="Kimenes"/>
      <sheetName val="Dilles"/>
      <sheetName val="Salāti"/>
      <sheetName val="Rabarberi"/>
      <sheetName val="Tomāti"/>
      <sheetName val="Puravi"/>
      <sheetName val="Darba algas aprēķins"/>
      <sheetName val="PAKALPOJUMI"/>
      <sheetName val="Izejvielu cen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9">
          <cell r="B19" t="str">
            <v>PAMATPRODUKCIJA AUGKOPĢBĀ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4321C-109E-426D-B5B4-AB110C34C5B9}">
  <sheetPr codeName="Sheet11">
    <tabColor theme="0" tint="-0.14999847407452621"/>
  </sheetPr>
  <dimension ref="A1:AP226"/>
  <sheetViews>
    <sheetView showGridLines="0" tabSelected="1" zoomScale="40" zoomScaleNormal="40" zoomScaleSheetLayoutView="40" workbookViewId="0">
      <selection activeCell="P41" sqref="P41"/>
    </sheetView>
  </sheetViews>
  <sheetFormatPr defaultRowHeight="11.25"/>
  <cols>
    <col min="1" max="1" width="8.85546875" style="22"/>
    <col min="2" max="2" width="48.28515625" style="22" customWidth="1"/>
    <col min="3" max="7" width="45.7109375" style="22" customWidth="1"/>
    <col min="8" max="8" width="18.140625" style="22" customWidth="1"/>
    <col min="9" max="9" width="31.28515625" style="22" customWidth="1"/>
    <col min="10" max="10" width="20.28515625" style="22" customWidth="1"/>
    <col min="11" max="11" width="68" style="22" customWidth="1"/>
    <col min="12" max="12" width="23.42578125" style="22" customWidth="1"/>
    <col min="13" max="13" width="24.85546875" style="22" customWidth="1"/>
    <col min="14" max="14" width="25.28515625" style="22" customWidth="1"/>
    <col min="15" max="15" width="24.85546875" style="71" customWidth="1"/>
    <col min="16" max="16" width="23.42578125" style="22" customWidth="1"/>
    <col min="17" max="17" width="76.85546875" style="22" customWidth="1"/>
    <col min="18" max="18" width="20.7109375" style="22" customWidth="1"/>
    <col min="19" max="26" width="8.85546875" style="22"/>
    <col min="27" max="27" width="0.85546875" style="22" customWidth="1"/>
    <col min="28" max="31" width="8.85546875" style="22"/>
    <col min="32" max="32" width="95.140625" style="22" customWidth="1"/>
    <col min="33" max="33" width="16.5703125" style="22" bestFit="1" customWidth="1"/>
    <col min="34" max="34" width="16.28515625" style="22" bestFit="1" customWidth="1"/>
    <col min="35" max="35" width="25.5703125" style="22" bestFit="1" customWidth="1"/>
    <col min="36" max="36" width="25.140625" style="22" bestFit="1" customWidth="1"/>
    <col min="37" max="38" width="8.85546875" style="22"/>
    <col min="39" max="39" width="101" style="22" customWidth="1"/>
    <col min="40" max="40" width="16.5703125" style="22" bestFit="1" customWidth="1"/>
    <col min="41" max="41" width="16.28515625" style="22" bestFit="1" customWidth="1"/>
    <col min="42" max="42" width="25.5703125" style="22" bestFit="1" customWidth="1"/>
    <col min="43" max="43" width="25.140625" style="22" bestFit="1" customWidth="1"/>
    <col min="44" max="251" width="8.85546875" style="22"/>
    <col min="252" max="252" width="74.7109375" style="22" customWidth="1"/>
    <col min="253" max="253" width="16.7109375" style="22" customWidth="1"/>
    <col min="254" max="254" width="16.28515625" style="22" customWidth="1"/>
    <col min="255" max="255" width="20.7109375" style="22" customWidth="1"/>
    <col min="256" max="256" width="26.5703125" style="22" customWidth="1"/>
    <col min="257" max="257" width="13.7109375" style="22" customWidth="1"/>
    <col min="258" max="258" width="22.5703125" style="22" customWidth="1"/>
    <col min="259" max="260" width="20.28515625" style="22" customWidth="1"/>
    <col min="261" max="261" width="21.7109375" style="22" customWidth="1"/>
    <col min="262" max="262" width="20.28515625" style="22" customWidth="1"/>
    <col min="263" max="263" width="15.140625" style="22" customWidth="1"/>
    <col min="264" max="264" width="21.85546875" style="22" customWidth="1"/>
    <col min="265" max="265" width="23.42578125" style="22" customWidth="1"/>
    <col min="266" max="266" width="1.28515625" style="22" customWidth="1"/>
    <col min="267" max="277" width="8.85546875" style="22"/>
    <col min="278" max="278" width="0.85546875" style="22" customWidth="1"/>
    <col min="279" max="507" width="8.85546875" style="22"/>
    <col min="508" max="508" width="74.7109375" style="22" customWidth="1"/>
    <col min="509" max="509" width="16.7109375" style="22" customWidth="1"/>
    <col min="510" max="510" width="16.28515625" style="22" customWidth="1"/>
    <col min="511" max="511" width="20.7109375" style="22" customWidth="1"/>
    <col min="512" max="512" width="26.5703125" style="22" customWidth="1"/>
    <col min="513" max="513" width="13.7109375" style="22" customWidth="1"/>
    <col min="514" max="514" width="22.5703125" style="22" customWidth="1"/>
    <col min="515" max="516" width="20.28515625" style="22" customWidth="1"/>
    <col min="517" max="517" width="21.7109375" style="22" customWidth="1"/>
    <col min="518" max="518" width="20.28515625" style="22" customWidth="1"/>
    <col min="519" max="519" width="15.140625" style="22" customWidth="1"/>
    <col min="520" max="520" width="21.85546875" style="22" customWidth="1"/>
    <col min="521" max="521" width="23.42578125" style="22" customWidth="1"/>
    <col min="522" max="522" width="1.28515625" style="22" customWidth="1"/>
    <col min="523" max="533" width="8.85546875" style="22"/>
    <col min="534" max="534" width="0.85546875" style="22" customWidth="1"/>
    <col min="535" max="763" width="8.85546875" style="22"/>
    <col min="764" max="764" width="74.7109375" style="22" customWidth="1"/>
    <col min="765" max="765" width="16.7109375" style="22" customWidth="1"/>
    <col min="766" max="766" width="16.28515625" style="22" customWidth="1"/>
    <col min="767" max="767" width="20.7109375" style="22" customWidth="1"/>
    <col min="768" max="768" width="26.5703125" style="22" customWidth="1"/>
    <col min="769" max="769" width="13.7109375" style="22" customWidth="1"/>
    <col min="770" max="770" width="22.5703125" style="22" customWidth="1"/>
    <col min="771" max="772" width="20.28515625" style="22" customWidth="1"/>
    <col min="773" max="773" width="21.7109375" style="22" customWidth="1"/>
    <col min="774" max="774" width="20.28515625" style="22" customWidth="1"/>
    <col min="775" max="775" width="15.140625" style="22" customWidth="1"/>
    <col min="776" max="776" width="21.85546875" style="22" customWidth="1"/>
    <col min="777" max="777" width="23.42578125" style="22" customWidth="1"/>
    <col min="778" max="778" width="1.28515625" style="22" customWidth="1"/>
    <col min="779" max="789" width="8.85546875" style="22"/>
    <col min="790" max="790" width="0.85546875" style="22" customWidth="1"/>
    <col min="791" max="1019" width="8.85546875" style="22"/>
    <col min="1020" max="1020" width="74.7109375" style="22" customWidth="1"/>
    <col min="1021" max="1021" width="16.7109375" style="22" customWidth="1"/>
    <col min="1022" max="1022" width="16.28515625" style="22" customWidth="1"/>
    <col min="1023" max="1023" width="20.7109375" style="22" customWidth="1"/>
    <col min="1024" max="1024" width="26.5703125" style="22" customWidth="1"/>
    <col min="1025" max="1025" width="13.7109375" style="22" customWidth="1"/>
    <col min="1026" max="1026" width="22.5703125" style="22" customWidth="1"/>
    <col min="1027" max="1028" width="20.28515625" style="22" customWidth="1"/>
    <col min="1029" max="1029" width="21.7109375" style="22" customWidth="1"/>
    <col min="1030" max="1030" width="20.28515625" style="22" customWidth="1"/>
    <col min="1031" max="1031" width="15.140625" style="22" customWidth="1"/>
    <col min="1032" max="1032" width="21.85546875" style="22" customWidth="1"/>
    <col min="1033" max="1033" width="23.42578125" style="22" customWidth="1"/>
    <col min="1034" max="1034" width="1.28515625" style="22" customWidth="1"/>
    <col min="1035" max="1045" width="8.85546875" style="22"/>
    <col min="1046" max="1046" width="0.85546875" style="22" customWidth="1"/>
    <col min="1047" max="1275" width="8.85546875" style="22"/>
    <col min="1276" max="1276" width="74.7109375" style="22" customWidth="1"/>
    <col min="1277" max="1277" width="16.7109375" style="22" customWidth="1"/>
    <col min="1278" max="1278" width="16.28515625" style="22" customWidth="1"/>
    <col min="1279" max="1279" width="20.7109375" style="22" customWidth="1"/>
    <col min="1280" max="1280" width="26.5703125" style="22" customWidth="1"/>
    <col min="1281" max="1281" width="13.7109375" style="22" customWidth="1"/>
    <col min="1282" max="1282" width="22.5703125" style="22" customWidth="1"/>
    <col min="1283" max="1284" width="20.28515625" style="22" customWidth="1"/>
    <col min="1285" max="1285" width="21.7109375" style="22" customWidth="1"/>
    <col min="1286" max="1286" width="20.28515625" style="22" customWidth="1"/>
    <col min="1287" max="1287" width="15.140625" style="22" customWidth="1"/>
    <col min="1288" max="1288" width="21.85546875" style="22" customWidth="1"/>
    <col min="1289" max="1289" width="23.42578125" style="22" customWidth="1"/>
    <col min="1290" max="1290" width="1.28515625" style="22" customWidth="1"/>
    <col min="1291" max="1301" width="8.85546875" style="22"/>
    <col min="1302" max="1302" width="0.85546875" style="22" customWidth="1"/>
    <col min="1303" max="1531" width="8.85546875" style="22"/>
    <col min="1532" max="1532" width="74.7109375" style="22" customWidth="1"/>
    <col min="1533" max="1533" width="16.7109375" style="22" customWidth="1"/>
    <col min="1534" max="1534" width="16.28515625" style="22" customWidth="1"/>
    <col min="1535" max="1535" width="20.7109375" style="22" customWidth="1"/>
    <col min="1536" max="1536" width="26.5703125" style="22" customWidth="1"/>
    <col min="1537" max="1537" width="13.7109375" style="22" customWidth="1"/>
    <col min="1538" max="1538" width="22.5703125" style="22" customWidth="1"/>
    <col min="1539" max="1540" width="20.28515625" style="22" customWidth="1"/>
    <col min="1541" max="1541" width="21.7109375" style="22" customWidth="1"/>
    <col min="1542" max="1542" width="20.28515625" style="22" customWidth="1"/>
    <col min="1543" max="1543" width="15.140625" style="22" customWidth="1"/>
    <col min="1544" max="1544" width="21.85546875" style="22" customWidth="1"/>
    <col min="1545" max="1545" width="23.42578125" style="22" customWidth="1"/>
    <col min="1546" max="1546" width="1.28515625" style="22" customWidth="1"/>
    <col min="1547" max="1557" width="8.85546875" style="22"/>
    <col min="1558" max="1558" width="0.85546875" style="22" customWidth="1"/>
    <col min="1559" max="1787" width="8.85546875" style="22"/>
    <col min="1788" max="1788" width="74.7109375" style="22" customWidth="1"/>
    <col min="1789" max="1789" width="16.7109375" style="22" customWidth="1"/>
    <col min="1790" max="1790" width="16.28515625" style="22" customWidth="1"/>
    <col min="1791" max="1791" width="20.7109375" style="22" customWidth="1"/>
    <col min="1792" max="1792" width="26.5703125" style="22" customWidth="1"/>
    <col min="1793" max="1793" width="13.7109375" style="22" customWidth="1"/>
    <col min="1794" max="1794" width="22.5703125" style="22" customWidth="1"/>
    <col min="1795" max="1796" width="20.28515625" style="22" customWidth="1"/>
    <col min="1797" max="1797" width="21.7109375" style="22" customWidth="1"/>
    <col min="1798" max="1798" width="20.28515625" style="22" customWidth="1"/>
    <col min="1799" max="1799" width="15.140625" style="22" customWidth="1"/>
    <col min="1800" max="1800" width="21.85546875" style="22" customWidth="1"/>
    <col min="1801" max="1801" width="23.42578125" style="22" customWidth="1"/>
    <col min="1802" max="1802" width="1.28515625" style="22" customWidth="1"/>
    <col min="1803" max="1813" width="8.85546875" style="22"/>
    <col min="1814" max="1814" width="0.85546875" style="22" customWidth="1"/>
    <col min="1815" max="2043" width="8.85546875" style="22"/>
    <col min="2044" max="2044" width="74.7109375" style="22" customWidth="1"/>
    <col min="2045" max="2045" width="16.7109375" style="22" customWidth="1"/>
    <col min="2046" max="2046" width="16.28515625" style="22" customWidth="1"/>
    <col min="2047" max="2047" width="20.7109375" style="22" customWidth="1"/>
    <col min="2048" max="2048" width="26.5703125" style="22" customWidth="1"/>
    <col min="2049" max="2049" width="13.7109375" style="22" customWidth="1"/>
    <col min="2050" max="2050" width="22.5703125" style="22" customWidth="1"/>
    <col min="2051" max="2052" width="20.28515625" style="22" customWidth="1"/>
    <col min="2053" max="2053" width="21.7109375" style="22" customWidth="1"/>
    <col min="2054" max="2054" width="20.28515625" style="22" customWidth="1"/>
    <col min="2055" max="2055" width="15.140625" style="22" customWidth="1"/>
    <col min="2056" max="2056" width="21.85546875" style="22" customWidth="1"/>
    <col min="2057" max="2057" width="23.42578125" style="22" customWidth="1"/>
    <col min="2058" max="2058" width="1.28515625" style="22" customWidth="1"/>
    <col min="2059" max="2069" width="8.85546875" style="22"/>
    <col min="2070" max="2070" width="0.85546875" style="22" customWidth="1"/>
    <col min="2071" max="2299" width="8.85546875" style="22"/>
    <col min="2300" max="2300" width="74.7109375" style="22" customWidth="1"/>
    <col min="2301" max="2301" width="16.7109375" style="22" customWidth="1"/>
    <col min="2302" max="2302" width="16.28515625" style="22" customWidth="1"/>
    <col min="2303" max="2303" width="20.7109375" style="22" customWidth="1"/>
    <col min="2304" max="2304" width="26.5703125" style="22" customWidth="1"/>
    <col min="2305" max="2305" width="13.7109375" style="22" customWidth="1"/>
    <col min="2306" max="2306" width="22.5703125" style="22" customWidth="1"/>
    <col min="2307" max="2308" width="20.28515625" style="22" customWidth="1"/>
    <col min="2309" max="2309" width="21.7109375" style="22" customWidth="1"/>
    <col min="2310" max="2310" width="20.28515625" style="22" customWidth="1"/>
    <col min="2311" max="2311" width="15.140625" style="22" customWidth="1"/>
    <col min="2312" max="2312" width="21.85546875" style="22" customWidth="1"/>
    <col min="2313" max="2313" width="23.42578125" style="22" customWidth="1"/>
    <col min="2314" max="2314" width="1.28515625" style="22" customWidth="1"/>
    <col min="2315" max="2325" width="8.85546875" style="22"/>
    <col min="2326" max="2326" width="0.85546875" style="22" customWidth="1"/>
    <col min="2327" max="2555" width="8.85546875" style="22"/>
    <col min="2556" max="2556" width="74.7109375" style="22" customWidth="1"/>
    <col min="2557" max="2557" width="16.7109375" style="22" customWidth="1"/>
    <col min="2558" max="2558" width="16.28515625" style="22" customWidth="1"/>
    <col min="2559" max="2559" width="20.7109375" style="22" customWidth="1"/>
    <col min="2560" max="2560" width="26.5703125" style="22" customWidth="1"/>
    <col min="2561" max="2561" width="13.7109375" style="22" customWidth="1"/>
    <col min="2562" max="2562" width="22.5703125" style="22" customWidth="1"/>
    <col min="2563" max="2564" width="20.28515625" style="22" customWidth="1"/>
    <col min="2565" max="2565" width="21.7109375" style="22" customWidth="1"/>
    <col min="2566" max="2566" width="20.28515625" style="22" customWidth="1"/>
    <col min="2567" max="2567" width="15.140625" style="22" customWidth="1"/>
    <col min="2568" max="2568" width="21.85546875" style="22" customWidth="1"/>
    <col min="2569" max="2569" width="23.42578125" style="22" customWidth="1"/>
    <col min="2570" max="2570" width="1.28515625" style="22" customWidth="1"/>
    <col min="2571" max="2581" width="8.85546875" style="22"/>
    <col min="2582" max="2582" width="0.85546875" style="22" customWidth="1"/>
    <col min="2583" max="2811" width="8.85546875" style="22"/>
    <col min="2812" max="2812" width="74.7109375" style="22" customWidth="1"/>
    <col min="2813" max="2813" width="16.7109375" style="22" customWidth="1"/>
    <col min="2814" max="2814" width="16.28515625" style="22" customWidth="1"/>
    <col min="2815" max="2815" width="20.7109375" style="22" customWidth="1"/>
    <col min="2816" max="2816" width="26.5703125" style="22" customWidth="1"/>
    <col min="2817" max="2817" width="13.7109375" style="22" customWidth="1"/>
    <col min="2818" max="2818" width="22.5703125" style="22" customWidth="1"/>
    <col min="2819" max="2820" width="20.28515625" style="22" customWidth="1"/>
    <col min="2821" max="2821" width="21.7109375" style="22" customWidth="1"/>
    <col min="2822" max="2822" width="20.28515625" style="22" customWidth="1"/>
    <col min="2823" max="2823" width="15.140625" style="22" customWidth="1"/>
    <col min="2824" max="2824" width="21.85546875" style="22" customWidth="1"/>
    <col min="2825" max="2825" width="23.42578125" style="22" customWidth="1"/>
    <col min="2826" max="2826" width="1.28515625" style="22" customWidth="1"/>
    <col min="2827" max="2837" width="8.85546875" style="22"/>
    <col min="2838" max="2838" width="0.85546875" style="22" customWidth="1"/>
    <col min="2839" max="3067" width="8.85546875" style="22"/>
    <col min="3068" max="3068" width="74.7109375" style="22" customWidth="1"/>
    <col min="3069" max="3069" width="16.7109375" style="22" customWidth="1"/>
    <col min="3070" max="3070" width="16.28515625" style="22" customWidth="1"/>
    <col min="3071" max="3071" width="20.7109375" style="22" customWidth="1"/>
    <col min="3072" max="3072" width="26.5703125" style="22" customWidth="1"/>
    <col min="3073" max="3073" width="13.7109375" style="22" customWidth="1"/>
    <col min="3074" max="3074" width="22.5703125" style="22" customWidth="1"/>
    <col min="3075" max="3076" width="20.28515625" style="22" customWidth="1"/>
    <col min="3077" max="3077" width="21.7109375" style="22" customWidth="1"/>
    <col min="3078" max="3078" width="20.28515625" style="22" customWidth="1"/>
    <col min="3079" max="3079" width="15.140625" style="22" customWidth="1"/>
    <col min="3080" max="3080" width="21.85546875" style="22" customWidth="1"/>
    <col min="3081" max="3081" width="23.42578125" style="22" customWidth="1"/>
    <col min="3082" max="3082" width="1.28515625" style="22" customWidth="1"/>
    <col min="3083" max="3093" width="8.85546875" style="22"/>
    <col min="3094" max="3094" width="0.85546875" style="22" customWidth="1"/>
    <col min="3095" max="3323" width="8.85546875" style="22"/>
    <col min="3324" max="3324" width="74.7109375" style="22" customWidth="1"/>
    <col min="3325" max="3325" width="16.7109375" style="22" customWidth="1"/>
    <col min="3326" max="3326" width="16.28515625" style="22" customWidth="1"/>
    <col min="3327" max="3327" width="20.7109375" style="22" customWidth="1"/>
    <col min="3328" max="3328" width="26.5703125" style="22" customWidth="1"/>
    <col min="3329" max="3329" width="13.7109375" style="22" customWidth="1"/>
    <col min="3330" max="3330" width="22.5703125" style="22" customWidth="1"/>
    <col min="3331" max="3332" width="20.28515625" style="22" customWidth="1"/>
    <col min="3333" max="3333" width="21.7109375" style="22" customWidth="1"/>
    <col min="3334" max="3334" width="20.28515625" style="22" customWidth="1"/>
    <col min="3335" max="3335" width="15.140625" style="22" customWidth="1"/>
    <col min="3336" max="3336" width="21.85546875" style="22" customWidth="1"/>
    <col min="3337" max="3337" width="23.42578125" style="22" customWidth="1"/>
    <col min="3338" max="3338" width="1.28515625" style="22" customWidth="1"/>
    <col min="3339" max="3349" width="8.85546875" style="22"/>
    <col min="3350" max="3350" width="0.85546875" style="22" customWidth="1"/>
    <col min="3351" max="3579" width="8.85546875" style="22"/>
    <col min="3580" max="3580" width="74.7109375" style="22" customWidth="1"/>
    <col min="3581" max="3581" width="16.7109375" style="22" customWidth="1"/>
    <col min="3582" max="3582" width="16.28515625" style="22" customWidth="1"/>
    <col min="3583" max="3583" width="20.7109375" style="22" customWidth="1"/>
    <col min="3584" max="3584" width="26.5703125" style="22" customWidth="1"/>
    <col min="3585" max="3585" width="13.7109375" style="22" customWidth="1"/>
    <col min="3586" max="3586" width="22.5703125" style="22" customWidth="1"/>
    <col min="3587" max="3588" width="20.28515625" style="22" customWidth="1"/>
    <col min="3589" max="3589" width="21.7109375" style="22" customWidth="1"/>
    <col min="3590" max="3590" width="20.28515625" style="22" customWidth="1"/>
    <col min="3591" max="3591" width="15.140625" style="22" customWidth="1"/>
    <col min="3592" max="3592" width="21.85546875" style="22" customWidth="1"/>
    <col min="3593" max="3593" width="23.42578125" style="22" customWidth="1"/>
    <col min="3594" max="3594" width="1.28515625" style="22" customWidth="1"/>
    <col min="3595" max="3605" width="8.85546875" style="22"/>
    <col min="3606" max="3606" width="0.85546875" style="22" customWidth="1"/>
    <col min="3607" max="3835" width="8.85546875" style="22"/>
    <col min="3836" max="3836" width="74.7109375" style="22" customWidth="1"/>
    <col min="3837" max="3837" width="16.7109375" style="22" customWidth="1"/>
    <col min="3838" max="3838" width="16.28515625" style="22" customWidth="1"/>
    <col min="3839" max="3839" width="20.7109375" style="22" customWidth="1"/>
    <col min="3840" max="3840" width="26.5703125" style="22" customWidth="1"/>
    <col min="3841" max="3841" width="13.7109375" style="22" customWidth="1"/>
    <col min="3842" max="3842" width="22.5703125" style="22" customWidth="1"/>
    <col min="3843" max="3844" width="20.28515625" style="22" customWidth="1"/>
    <col min="3845" max="3845" width="21.7109375" style="22" customWidth="1"/>
    <col min="3846" max="3846" width="20.28515625" style="22" customWidth="1"/>
    <col min="3847" max="3847" width="15.140625" style="22" customWidth="1"/>
    <col min="3848" max="3848" width="21.85546875" style="22" customWidth="1"/>
    <col min="3849" max="3849" width="23.42578125" style="22" customWidth="1"/>
    <col min="3850" max="3850" width="1.28515625" style="22" customWidth="1"/>
    <col min="3851" max="3861" width="8.85546875" style="22"/>
    <col min="3862" max="3862" width="0.85546875" style="22" customWidth="1"/>
    <col min="3863" max="4091" width="8.85546875" style="22"/>
    <col min="4092" max="4092" width="74.7109375" style="22" customWidth="1"/>
    <col min="4093" max="4093" width="16.7109375" style="22" customWidth="1"/>
    <col min="4094" max="4094" width="16.28515625" style="22" customWidth="1"/>
    <col min="4095" max="4095" width="20.7109375" style="22" customWidth="1"/>
    <col min="4096" max="4096" width="26.5703125" style="22" customWidth="1"/>
    <col min="4097" max="4097" width="13.7109375" style="22" customWidth="1"/>
    <col min="4098" max="4098" width="22.5703125" style="22" customWidth="1"/>
    <col min="4099" max="4100" width="20.28515625" style="22" customWidth="1"/>
    <col min="4101" max="4101" width="21.7109375" style="22" customWidth="1"/>
    <col min="4102" max="4102" width="20.28515625" style="22" customWidth="1"/>
    <col min="4103" max="4103" width="15.140625" style="22" customWidth="1"/>
    <col min="4104" max="4104" width="21.85546875" style="22" customWidth="1"/>
    <col min="4105" max="4105" width="23.42578125" style="22" customWidth="1"/>
    <col min="4106" max="4106" width="1.28515625" style="22" customWidth="1"/>
    <col min="4107" max="4117" width="8.85546875" style="22"/>
    <col min="4118" max="4118" width="0.85546875" style="22" customWidth="1"/>
    <col min="4119" max="4347" width="8.85546875" style="22"/>
    <col min="4348" max="4348" width="74.7109375" style="22" customWidth="1"/>
    <col min="4349" max="4349" width="16.7109375" style="22" customWidth="1"/>
    <col min="4350" max="4350" width="16.28515625" style="22" customWidth="1"/>
    <col min="4351" max="4351" width="20.7109375" style="22" customWidth="1"/>
    <col min="4352" max="4352" width="26.5703125" style="22" customWidth="1"/>
    <col min="4353" max="4353" width="13.7109375" style="22" customWidth="1"/>
    <col min="4354" max="4354" width="22.5703125" style="22" customWidth="1"/>
    <col min="4355" max="4356" width="20.28515625" style="22" customWidth="1"/>
    <col min="4357" max="4357" width="21.7109375" style="22" customWidth="1"/>
    <col min="4358" max="4358" width="20.28515625" style="22" customWidth="1"/>
    <col min="4359" max="4359" width="15.140625" style="22" customWidth="1"/>
    <col min="4360" max="4360" width="21.85546875" style="22" customWidth="1"/>
    <col min="4361" max="4361" width="23.42578125" style="22" customWidth="1"/>
    <col min="4362" max="4362" width="1.28515625" style="22" customWidth="1"/>
    <col min="4363" max="4373" width="8.85546875" style="22"/>
    <col min="4374" max="4374" width="0.85546875" style="22" customWidth="1"/>
    <col min="4375" max="4603" width="8.85546875" style="22"/>
    <col min="4604" max="4604" width="74.7109375" style="22" customWidth="1"/>
    <col min="4605" max="4605" width="16.7109375" style="22" customWidth="1"/>
    <col min="4606" max="4606" width="16.28515625" style="22" customWidth="1"/>
    <col min="4607" max="4607" width="20.7109375" style="22" customWidth="1"/>
    <col min="4608" max="4608" width="26.5703125" style="22" customWidth="1"/>
    <col min="4609" max="4609" width="13.7109375" style="22" customWidth="1"/>
    <col min="4610" max="4610" width="22.5703125" style="22" customWidth="1"/>
    <col min="4611" max="4612" width="20.28515625" style="22" customWidth="1"/>
    <col min="4613" max="4613" width="21.7109375" style="22" customWidth="1"/>
    <col min="4614" max="4614" width="20.28515625" style="22" customWidth="1"/>
    <col min="4615" max="4615" width="15.140625" style="22" customWidth="1"/>
    <col min="4616" max="4616" width="21.85546875" style="22" customWidth="1"/>
    <col min="4617" max="4617" width="23.42578125" style="22" customWidth="1"/>
    <col min="4618" max="4618" width="1.28515625" style="22" customWidth="1"/>
    <col min="4619" max="4629" width="8.85546875" style="22"/>
    <col min="4630" max="4630" width="0.85546875" style="22" customWidth="1"/>
    <col min="4631" max="4859" width="8.85546875" style="22"/>
    <col min="4860" max="4860" width="74.7109375" style="22" customWidth="1"/>
    <col min="4861" max="4861" width="16.7109375" style="22" customWidth="1"/>
    <col min="4862" max="4862" width="16.28515625" style="22" customWidth="1"/>
    <col min="4863" max="4863" width="20.7109375" style="22" customWidth="1"/>
    <col min="4864" max="4864" width="26.5703125" style="22" customWidth="1"/>
    <col min="4865" max="4865" width="13.7109375" style="22" customWidth="1"/>
    <col min="4866" max="4866" width="22.5703125" style="22" customWidth="1"/>
    <col min="4867" max="4868" width="20.28515625" style="22" customWidth="1"/>
    <col min="4869" max="4869" width="21.7109375" style="22" customWidth="1"/>
    <col min="4870" max="4870" width="20.28515625" style="22" customWidth="1"/>
    <col min="4871" max="4871" width="15.140625" style="22" customWidth="1"/>
    <col min="4872" max="4872" width="21.85546875" style="22" customWidth="1"/>
    <col min="4873" max="4873" width="23.42578125" style="22" customWidth="1"/>
    <col min="4874" max="4874" width="1.28515625" style="22" customWidth="1"/>
    <col min="4875" max="4885" width="8.85546875" style="22"/>
    <col min="4886" max="4886" width="0.85546875" style="22" customWidth="1"/>
    <col min="4887" max="5115" width="8.85546875" style="22"/>
    <col min="5116" max="5116" width="74.7109375" style="22" customWidth="1"/>
    <col min="5117" max="5117" width="16.7109375" style="22" customWidth="1"/>
    <col min="5118" max="5118" width="16.28515625" style="22" customWidth="1"/>
    <col min="5119" max="5119" width="20.7109375" style="22" customWidth="1"/>
    <col min="5120" max="5120" width="26.5703125" style="22" customWidth="1"/>
    <col min="5121" max="5121" width="13.7109375" style="22" customWidth="1"/>
    <col min="5122" max="5122" width="22.5703125" style="22" customWidth="1"/>
    <col min="5123" max="5124" width="20.28515625" style="22" customWidth="1"/>
    <col min="5125" max="5125" width="21.7109375" style="22" customWidth="1"/>
    <col min="5126" max="5126" width="20.28515625" style="22" customWidth="1"/>
    <col min="5127" max="5127" width="15.140625" style="22" customWidth="1"/>
    <col min="5128" max="5128" width="21.85546875" style="22" customWidth="1"/>
    <col min="5129" max="5129" width="23.42578125" style="22" customWidth="1"/>
    <col min="5130" max="5130" width="1.28515625" style="22" customWidth="1"/>
    <col min="5131" max="5141" width="8.85546875" style="22"/>
    <col min="5142" max="5142" width="0.85546875" style="22" customWidth="1"/>
    <col min="5143" max="5371" width="8.85546875" style="22"/>
    <col min="5372" max="5372" width="74.7109375" style="22" customWidth="1"/>
    <col min="5373" max="5373" width="16.7109375" style="22" customWidth="1"/>
    <col min="5374" max="5374" width="16.28515625" style="22" customWidth="1"/>
    <col min="5375" max="5375" width="20.7109375" style="22" customWidth="1"/>
    <col min="5376" max="5376" width="26.5703125" style="22" customWidth="1"/>
    <col min="5377" max="5377" width="13.7109375" style="22" customWidth="1"/>
    <col min="5378" max="5378" width="22.5703125" style="22" customWidth="1"/>
    <col min="5379" max="5380" width="20.28515625" style="22" customWidth="1"/>
    <col min="5381" max="5381" width="21.7109375" style="22" customWidth="1"/>
    <col min="5382" max="5382" width="20.28515625" style="22" customWidth="1"/>
    <col min="5383" max="5383" width="15.140625" style="22" customWidth="1"/>
    <col min="5384" max="5384" width="21.85546875" style="22" customWidth="1"/>
    <col min="5385" max="5385" width="23.42578125" style="22" customWidth="1"/>
    <col min="5386" max="5386" width="1.28515625" style="22" customWidth="1"/>
    <col min="5387" max="5397" width="8.85546875" style="22"/>
    <col min="5398" max="5398" width="0.85546875" style="22" customWidth="1"/>
    <col min="5399" max="5627" width="8.85546875" style="22"/>
    <col min="5628" max="5628" width="74.7109375" style="22" customWidth="1"/>
    <col min="5629" max="5629" width="16.7109375" style="22" customWidth="1"/>
    <col min="5630" max="5630" width="16.28515625" style="22" customWidth="1"/>
    <col min="5631" max="5631" width="20.7109375" style="22" customWidth="1"/>
    <col min="5632" max="5632" width="26.5703125" style="22" customWidth="1"/>
    <col min="5633" max="5633" width="13.7109375" style="22" customWidth="1"/>
    <col min="5634" max="5634" width="22.5703125" style="22" customWidth="1"/>
    <col min="5635" max="5636" width="20.28515625" style="22" customWidth="1"/>
    <col min="5637" max="5637" width="21.7109375" style="22" customWidth="1"/>
    <col min="5638" max="5638" width="20.28515625" style="22" customWidth="1"/>
    <col min="5639" max="5639" width="15.140625" style="22" customWidth="1"/>
    <col min="5640" max="5640" width="21.85546875" style="22" customWidth="1"/>
    <col min="5641" max="5641" width="23.42578125" style="22" customWidth="1"/>
    <col min="5642" max="5642" width="1.28515625" style="22" customWidth="1"/>
    <col min="5643" max="5653" width="8.85546875" style="22"/>
    <col min="5654" max="5654" width="0.85546875" style="22" customWidth="1"/>
    <col min="5655" max="5883" width="8.85546875" style="22"/>
    <col min="5884" max="5884" width="74.7109375" style="22" customWidth="1"/>
    <col min="5885" max="5885" width="16.7109375" style="22" customWidth="1"/>
    <col min="5886" max="5886" width="16.28515625" style="22" customWidth="1"/>
    <col min="5887" max="5887" width="20.7109375" style="22" customWidth="1"/>
    <col min="5888" max="5888" width="26.5703125" style="22" customWidth="1"/>
    <col min="5889" max="5889" width="13.7109375" style="22" customWidth="1"/>
    <col min="5890" max="5890" width="22.5703125" style="22" customWidth="1"/>
    <col min="5891" max="5892" width="20.28515625" style="22" customWidth="1"/>
    <col min="5893" max="5893" width="21.7109375" style="22" customWidth="1"/>
    <col min="5894" max="5894" width="20.28515625" style="22" customWidth="1"/>
    <col min="5895" max="5895" width="15.140625" style="22" customWidth="1"/>
    <col min="5896" max="5896" width="21.85546875" style="22" customWidth="1"/>
    <col min="5897" max="5897" width="23.42578125" style="22" customWidth="1"/>
    <col min="5898" max="5898" width="1.28515625" style="22" customWidth="1"/>
    <col min="5899" max="5909" width="8.85546875" style="22"/>
    <col min="5910" max="5910" width="0.85546875" style="22" customWidth="1"/>
    <col min="5911" max="6139" width="8.85546875" style="22"/>
    <col min="6140" max="6140" width="74.7109375" style="22" customWidth="1"/>
    <col min="6141" max="6141" width="16.7109375" style="22" customWidth="1"/>
    <col min="6142" max="6142" width="16.28515625" style="22" customWidth="1"/>
    <col min="6143" max="6143" width="20.7109375" style="22" customWidth="1"/>
    <col min="6144" max="6144" width="26.5703125" style="22" customWidth="1"/>
    <col min="6145" max="6145" width="13.7109375" style="22" customWidth="1"/>
    <col min="6146" max="6146" width="22.5703125" style="22" customWidth="1"/>
    <col min="6147" max="6148" width="20.28515625" style="22" customWidth="1"/>
    <col min="6149" max="6149" width="21.7109375" style="22" customWidth="1"/>
    <col min="6150" max="6150" width="20.28515625" style="22" customWidth="1"/>
    <col min="6151" max="6151" width="15.140625" style="22" customWidth="1"/>
    <col min="6152" max="6152" width="21.85546875" style="22" customWidth="1"/>
    <col min="6153" max="6153" width="23.42578125" style="22" customWidth="1"/>
    <col min="6154" max="6154" width="1.28515625" style="22" customWidth="1"/>
    <col min="6155" max="6165" width="8.85546875" style="22"/>
    <col min="6166" max="6166" width="0.85546875" style="22" customWidth="1"/>
    <col min="6167" max="6395" width="8.85546875" style="22"/>
    <col min="6396" max="6396" width="74.7109375" style="22" customWidth="1"/>
    <col min="6397" max="6397" width="16.7109375" style="22" customWidth="1"/>
    <col min="6398" max="6398" width="16.28515625" style="22" customWidth="1"/>
    <col min="6399" max="6399" width="20.7109375" style="22" customWidth="1"/>
    <col min="6400" max="6400" width="26.5703125" style="22" customWidth="1"/>
    <col min="6401" max="6401" width="13.7109375" style="22" customWidth="1"/>
    <col min="6402" max="6402" width="22.5703125" style="22" customWidth="1"/>
    <col min="6403" max="6404" width="20.28515625" style="22" customWidth="1"/>
    <col min="6405" max="6405" width="21.7109375" style="22" customWidth="1"/>
    <col min="6406" max="6406" width="20.28515625" style="22" customWidth="1"/>
    <col min="6407" max="6407" width="15.140625" style="22" customWidth="1"/>
    <col min="6408" max="6408" width="21.85546875" style="22" customWidth="1"/>
    <col min="6409" max="6409" width="23.42578125" style="22" customWidth="1"/>
    <col min="6410" max="6410" width="1.28515625" style="22" customWidth="1"/>
    <col min="6411" max="6421" width="8.85546875" style="22"/>
    <col min="6422" max="6422" width="0.85546875" style="22" customWidth="1"/>
    <col min="6423" max="6651" width="8.85546875" style="22"/>
    <col min="6652" max="6652" width="74.7109375" style="22" customWidth="1"/>
    <col min="6653" max="6653" width="16.7109375" style="22" customWidth="1"/>
    <col min="6654" max="6654" width="16.28515625" style="22" customWidth="1"/>
    <col min="6655" max="6655" width="20.7109375" style="22" customWidth="1"/>
    <col min="6656" max="6656" width="26.5703125" style="22" customWidth="1"/>
    <col min="6657" max="6657" width="13.7109375" style="22" customWidth="1"/>
    <col min="6658" max="6658" width="22.5703125" style="22" customWidth="1"/>
    <col min="6659" max="6660" width="20.28515625" style="22" customWidth="1"/>
    <col min="6661" max="6661" width="21.7109375" style="22" customWidth="1"/>
    <col min="6662" max="6662" width="20.28515625" style="22" customWidth="1"/>
    <col min="6663" max="6663" width="15.140625" style="22" customWidth="1"/>
    <col min="6664" max="6664" width="21.85546875" style="22" customWidth="1"/>
    <col min="6665" max="6665" width="23.42578125" style="22" customWidth="1"/>
    <col min="6666" max="6666" width="1.28515625" style="22" customWidth="1"/>
    <col min="6667" max="6677" width="8.85546875" style="22"/>
    <col min="6678" max="6678" width="0.85546875" style="22" customWidth="1"/>
    <col min="6679" max="6907" width="8.85546875" style="22"/>
    <col min="6908" max="6908" width="74.7109375" style="22" customWidth="1"/>
    <col min="6909" max="6909" width="16.7109375" style="22" customWidth="1"/>
    <col min="6910" max="6910" width="16.28515625" style="22" customWidth="1"/>
    <col min="6911" max="6911" width="20.7109375" style="22" customWidth="1"/>
    <col min="6912" max="6912" width="26.5703125" style="22" customWidth="1"/>
    <col min="6913" max="6913" width="13.7109375" style="22" customWidth="1"/>
    <col min="6914" max="6914" width="22.5703125" style="22" customWidth="1"/>
    <col min="6915" max="6916" width="20.28515625" style="22" customWidth="1"/>
    <col min="6917" max="6917" width="21.7109375" style="22" customWidth="1"/>
    <col min="6918" max="6918" width="20.28515625" style="22" customWidth="1"/>
    <col min="6919" max="6919" width="15.140625" style="22" customWidth="1"/>
    <col min="6920" max="6920" width="21.85546875" style="22" customWidth="1"/>
    <col min="6921" max="6921" width="23.42578125" style="22" customWidth="1"/>
    <col min="6922" max="6922" width="1.28515625" style="22" customWidth="1"/>
    <col min="6923" max="6933" width="8.85546875" style="22"/>
    <col min="6934" max="6934" width="0.85546875" style="22" customWidth="1"/>
    <col min="6935" max="7163" width="8.85546875" style="22"/>
    <col min="7164" max="7164" width="74.7109375" style="22" customWidth="1"/>
    <col min="7165" max="7165" width="16.7109375" style="22" customWidth="1"/>
    <col min="7166" max="7166" width="16.28515625" style="22" customWidth="1"/>
    <col min="7167" max="7167" width="20.7109375" style="22" customWidth="1"/>
    <col min="7168" max="7168" width="26.5703125" style="22" customWidth="1"/>
    <col min="7169" max="7169" width="13.7109375" style="22" customWidth="1"/>
    <col min="7170" max="7170" width="22.5703125" style="22" customWidth="1"/>
    <col min="7171" max="7172" width="20.28515625" style="22" customWidth="1"/>
    <col min="7173" max="7173" width="21.7109375" style="22" customWidth="1"/>
    <col min="7174" max="7174" width="20.28515625" style="22" customWidth="1"/>
    <col min="7175" max="7175" width="15.140625" style="22" customWidth="1"/>
    <col min="7176" max="7176" width="21.85546875" style="22" customWidth="1"/>
    <col min="7177" max="7177" width="23.42578125" style="22" customWidth="1"/>
    <col min="7178" max="7178" width="1.28515625" style="22" customWidth="1"/>
    <col min="7179" max="7189" width="8.85546875" style="22"/>
    <col min="7190" max="7190" width="0.85546875" style="22" customWidth="1"/>
    <col min="7191" max="7419" width="8.85546875" style="22"/>
    <col min="7420" max="7420" width="74.7109375" style="22" customWidth="1"/>
    <col min="7421" max="7421" width="16.7109375" style="22" customWidth="1"/>
    <col min="7422" max="7422" width="16.28515625" style="22" customWidth="1"/>
    <col min="7423" max="7423" width="20.7109375" style="22" customWidth="1"/>
    <col min="7424" max="7424" width="26.5703125" style="22" customWidth="1"/>
    <col min="7425" max="7425" width="13.7109375" style="22" customWidth="1"/>
    <col min="7426" max="7426" width="22.5703125" style="22" customWidth="1"/>
    <col min="7427" max="7428" width="20.28515625" style="22" customWidth="1"/>
    <col min="7429" max="7429" width="21.7109375" style="22" customWidth="1"/>
    <col min="7430" max="7430" width="20.28515625" style="22" customWidth="1"/>
    <col min="7431" max="7431" width="15.140625" style="22" customWidth="1"/>
    <col min="7432" max="7432" width="21.85546875" style="22" customWidth="1"/>
    <col min="7433" max="7433" width="23.42578125" style="22" customWidth="1"/>
    <col min="7434" max="7434" width="1.28515625" style="22" customWidth="1"/>
    <col min="7435" max="7445" width="8.85546875" style="22"/>
    <col min="7446" max="7446" width="0.85546875" style="22" customWidth="1"/>
    <col min="7447" max="7675" width="8.85546875" style="22"/>
    <col min="7676" max="7676" width="74.7109375" style="22" customWidth="1"/>
    <col min="7677" max="7677" width="16.7109375" style="22" customWidth="1"/>
    <col min="7678" max="7678" width="16.28515625" style="22" customWidth="1"/>
    <col min="7679" max="7679" width="20.7109375" style="22" customWidth="1"/>
    <col min="7680" max="7680" width="26.5703125" style="22" customWidth="1"/>
    <col min="7681" max="7681" width="13.7109375" style="22" customWidth="1"/>
    <col min="7682" max="7682" width="22.5703125" style="22" customWidth="1"/>
    <col min="7683" max="7684" width="20.28515625" style="22" customWidth="1"/>
    <col min="7685" max="7685" width="21.7109375" style="22" customWidth="1"/>
    <col min="7686" max="7686" width="20.28515625" style="22" customWidth="1"/>
    <col min="7687" max="7687" width="15.140625" style="22" customWidth="1"/>
    <col min="7688" max="7688" width="21.85546875" style="22" customWidth="1"/>
    <col min="7689" max="7689" width="23.42578125" style="22" customWidth="1"/>
    <col min="7690" max="7690" width="1.28515625" style="22" customWidth="1"/>
    <col min="7691" max="7701" width="8.85546875" style="22"/>
    <col min="7702" max="7702" width="0.85546875" style="22" customWidth="1"/>
    <col min="7703" max="7931" width="8.85546875" style="22"/>
    <col min="7932" max="7932" width="74.7109375" style="22" customWidth="1"/>
    <col min="7933" max="7933" width="16.7109375" style="22" customWidth="1"/>
    <col min="7934" max="7934" width="16.28515625" style="22" customWidth="1"/>
    <col min="7935" max="7935" width="20.7109375" style="22" customWidth="1"/>
    <col min="7936" max="7936" width="26.5703125" style="22" customWidth="1"/>
    <col min="7937" max="7937" width="13.7109375" style="22" customWidth="1"/>
    <col min="7938" max="7938" width="22.5703125" style="22" customWidth="1"/>
    <col min="7939" max="7940" width="20.28515625" style="22" customWidth="1"/>
    <col min="7941" max="7941" width="21.7109375" style="22" customWidth="1"/>
    <col min="7942" max="7942" width="20.28515625" style="22" customWidth="1"/>
    <col min="7943" max="7943" width="15.140625" style="22" customWidth="1"/>
    <col min="7944" max="7944" width="21.85546875" style="22" customWidth="1"/>
    <col min="7945" max="7945" width="23.42578125" style="22" customWidth="1"/>
    <col min="7946" max="7946" width="1.28515625" style="22" customWidth="1"/>
    <col min="7947" max="7957" width="8.85546875" style="22"/>
    <col min="7958" max="7958" width="0.85546875" style="22" customWidth="1"/>
    <col min="7959" max="8187" width="8.85546875" style="22"/>
    <col min="8188" max="8188" width="74.7109375" style="22" customWidth="1"/>
    <col min="8189" max="8189" width="16.7109375" style="22" customWidth="1"/>
    <col min="8190" max="8190" width="16.28515625" style="22" customWidth="1"/>
    <col min="8191" max="8191" width="20.7109375" style="22" customWidth="1"/>
    <col min="8192" max="8192" width="26.5703125" style="22" customWidth="1"/>
    <col min="8193" max="8193" width="13.7109375" style="22" customWidth="1"/>
    <col min="8194" max="8194" width="22.5703125" style="22" customWidth="1"/>
    <col min="8195" max="8196" width="20.28515625" style="22" customWidth="1"/>
    <col min="8197" max="8197" width="21.7109375" style="22" customWidth="1"/>
    <col min="8198" max="8198" width="20.28515625" style="22" customWidth="1"/>
    <col min="8199" max="8199" width="15.140625" style="22" customWidth="1"/>
    <col min="8200" max="8200" width="21.85546875" style="22" customWidth="1"/>
    <col min="8201" max="8201" width="23.42578125" style="22" customWidth="1"/>
    <col min="8202" max="8202" width="1.28515625" style="22" customWidth="1"/>
    <col min="8203" max="8213" width="8.85546875" style="22"/>
    <col min="8214" max="8214" width="0.85546875" style="22" customWidth="1"/>
    <col min="8215" max="8443" width="8.85546875" style="22"/>
    <col min="8444" max="8444" width="74.7109375" style="22" customWidth="1"/>
    <col min="8445" max="8445" width="16.7109375" style="22" customWidth="1"/>
    <col min="8446" max="8446" width="16.28515625" style="22" customWidth="1"/>
    <col min="8447" max="8447" width="20.7109375" style="22" customWidth="1"/>
    <col min="8448" max="8448" width="26.5703125" style="22" customWidth="1"/>
    <col min="8449" max="8449" width="13.7109375" style="22" customWidth="1"/>
    <col min="8450" max="8450" width="22.5703125" style="22" customWidth="1"/>
    <col min="8451" max="8452" width="20.28515625" style="22" customWidth="1"/>
    <col min="8453" max="8453" width="21.7109375" style="22" customWidth="1"/>
    <col min="8454" max="8454" width="20.28515625" style="22" customWidth="1"/>
    <col min="8455" max="8455" width="15.140625" style="22" customWidth="1"/>
    <col min="8456" max="8456" width="21.85546875" style="22" customWidth="1"/>
    <col min="8457" max="8457" width="23.42578125" style="22" customWidth="1"/>
    <col min="8458" max="8458" width="1.28515625" style="22" customWidth="1"/>
    <col min="8459" max="8469" width="8.85546875" style="22"/>
    <col min="8470" max="8470" width="0.85546875" style="22" customWidth="1"/>
    <col min="8471" max="8699" width="8.85546875" style="22"/>
    <col min="8700" max="8700" width="74.7109375" style="22" customWidth="1"/>
    <col min="8701" max="8701" width="16.7109375" style="22" customWidth="1"/>
    <col min="8702" max="8702" width="16.28515625" style="22" customWidth="1"/>
    <col min="8703" max="8703" width="20.7109375" style="22" customWidth="1"/>
    <col min="8704" max="8704" width="26.5703125" style="22" customWidth="1"/>
    <col min="8705" max="8705" width="13.7109375" style="22" customWidth="1"/>
    <col min="8706" max="8706" width="22.5703125" style="22" customWidth="1"/>
    <col min="8707" max="8708" width="20.28515625" style="22" customWidth="1"/>
    <col min="8709" max="8709" width="21.7109375" style="22" customWidth="1"/>
    <col min="8710" max="8710" width="20.28515625" style="22" customWidth="1"/>
    <col min="8711" max="8711" width="15.140625" style="22" customWidth="1"/>
    <col min="8712" max="8712" width="21.85546875" style="22" customWidth="1"/>
    <col min="8713" max="8713" width="23.42578125" style="22" customWidth="1"/>
    <col min="8714" max="8714" width="1.28515625" style="22" customWidth="1"/>
    <col min="8715" max="8725" width="8.85546875" style="22"/>
    <col min="8726" max="8726" width="0.85546875" style="22" customWidth="1"/>
    <col min="8727" max="8955" width="8.85546875" style="22"/>
    <col min="8956" max="8956" width="74.7109375" style="22" customWidth="1"/>
    <col min="8957" max="8957" width="16.7109375" style="22" customWidth="1"/>
    <col min="8958" max="8958" width="16.28515625" style="22" customWidth="1"/>
    <col min="8959" max="8959" width="20.7109375" style="22" customWidth="1"/>
    <col min="8960" max="8960" width="26.5703125" style="22" customWidth="1"/>
    <col min="8961" max="8961" width="13.7109375" style="22" customWidth="1"/>
    <col min="8962" max="8962" width="22.5703125" style="22" customWidth="1"/>
    <col min="8963" max="8964" width="20.28515625" style="22" customWidth="1"/>
    <col min="8965" max="8965" width="21.7109375" style="22" customWidth="1"/>
    <col min="8966" max="8966" width="20.28515625" style="22" customWidth="1"/>
    <col min="8967" max="8967" width="15.140625" style="22" customWidth="1"/>
    <col min="8968" max="8968" width="21.85546875" style="22" customWidth="1"/>
    <col min="8969" max="8969" width="23.42578125" style="22" customWidth="1"/>
    <col min="8970" max="8970" width="1.28515625" style="22" customWidth="1"/>
    <col min="8971" max="8981" width="8.85546875" style="22"/>
    <col min="8982" max="8982" width="0.85546875" style="22" customWidth="1"/>
    <col min="8983" max="9211" width="8.85546875" style="22"/>
    <col min="9212" max="9212" width="74.7109375" style="22" customWidth="1"/>
    <col min="9213" max="9213" width="16.7109375" style="22" customWidth="1"/>
    <col min="9214" max="9214" width="16.28515625" style="22" customWidth="1"/>
    <col min="9215" max="9215" width="20.7109375" style="22" customWidth="1"/>
    <col min="9216" max="9216" width="26.5703125" style="22" customWidth="1"/>
    <col min="9217" max="9217" width="13.7109375" style="22" customWidth="1"/>
    <col min="9218" max="9218" width="22.5703125" style="22" customWidth="1"/>
    <col min="9219" max="9220" width="20.28515625" style="22" customWidth="1"/>
    <col min="9221" max="9221" width="21.7109375" style="22" customWidth="1"/>
    <col min="9222" max="9222" width="20.28515625" style="22" customWidth="1"/>
    <col min="9223" max="9223" width="15.140625" style="22" customWidth="1"/>
    <col min="9224" max="9224" width="21.85546875" style="22" customWidth="1"/>
    <col min="9225" max="9225" width="23.42578125" style="22" customWidth="1"/>
    <col min="9226" max="9226" width="1.28515625" style="22" customWidth="1"/>
    <col min="9227" max="9237" width="8.85546875" style="22"/>
    <col min="9238" max="9238" width="0.85546875" style="22" customWidth="1"/>
    <col min="9239" max="9467" width="8.85546875" style="22"/>
    <col min="9468" max="9468" width="74.7109375" style="22" customWidth="1"/>
    <col min="9469" max="9469" width="16.7109375" style="22" customWidth="1"/>
    <col min="9470" max="9470" width="16.28515625" style="22" customWidth="1"/>
    <col min="9471" max="9471" width="20.7109375" style="22" customWidth="1"/>
    <col min="9472" max="9472" width="26.5703125" style="22" customWidth="1"/>
    <col min="9473" max="9473" width="13.7109375" style="22" customWidth="1"/>
    <col min="9474" max="9474" width="22.5703125" style="22" customWidth="1"/>
    <col min="9475" max="9476" width="20.28515625" style="22" customWidth="1"/>
    <col min="9477" max="9477" width="21.7109375" style="22" customWidth="1"/>
    <col min="9478" max="9478" width="20.28515625" style="22" customWidth="1"/>
    <col min="9479" max="9479" width="15.140625" style="22" customWidth="1"/>
    <col min="9480" max="9480" width="21.85546875" style="22" customWidth="1"/>
    <col min="9481" max="9481" width="23.42578125" style="22" customWidth="1"/>
    <col min="9482" max="9482" width="1.28515625" style="22" customWidth="1"/>
    <col min="9483" max="9493" width="8.85546875" style="22"/>
    <col min="9494" max="9494" width="0.85546875" style="22" customWidth="1"/>
    <col min="9495" max="9723" width="8.85546875" style="22"/>
    <col min="9724" max="9724" width="74.7109375" style="22" customWidth="1"/>
    <col min="9725" max="9725" width="16.7109375" style="22" customWidth="1"/>
    <col min="9726" max="9726" width="16.28515625" style="22" customWidth="1"/>
    <col min="9727" max="9727" width="20.7109375" style="22" customWidth="1"/>
    <col min="9728" max="9728" width="26.5703125" style="22" customWidth="1"/>
    <col min="9729" max="9729" width="13.7109375" style="22" customWidth="1"/>
    <col min="9730" max="9730" width="22.5703125" style="22" customWidth="1"/>
    <col min="9731" max="9732" width="20.28515625" style="22" customWidth="1"/>
    <col min="9733" max="9733" width="21.7109375" style="22" customWidth="1"/>
    <col min="9734" max="9734" width="20.28515625" style="22" customWidth="1"/>
    <col min="9735" max="9735" width="15.140625" style="22" customWidth="1"/>
    <col min="9736" max="9736" width="21.85546875" style="22" customWidth="1"/>
    <col min="9737" max="9737" width="23.42578125" style="22" customWidth="1"/>
    <col min="9738" max="9738" width="1.28515625" style="22" customWidth="1"/>
    <col min="9739" max="9749" width="8.85546875" style="22"/>
    <col min="9750" max="9750" width="0.85546875" style="22" customWidth="1"/>
    <col min="9751" max="9979" width="8.85546875" style="22"/>
    <col min="9980" max="9980" width="74.7109375" style="22" customWidth="1"/>
    <col min="9981" max="9981" width="16.7109375" style="22" customWidth="1"/>
    <col min="9982" max="9982" width="16.28515625" style="22" customWidth="1"/>
    <col min="9983" max="9983" width="20.7109375" style="22" customWidth="1"/>
    <col min="9984" max="9984" width="26.5703125" style="22" customWidth="1"/>
    <col min="9985" max="9985" width="13.7109375" style="22" customWidth="1"/>
    <col min="9986" max="9986" width="22.5703125" style="22" customWidth="1"/>
    <col min="9987" max="9988" width="20.28515625" style="22" customWidth="1"/>
    <col min="9989" max="9989" width="21.7109375" style="22" customWidth="1"/>
    <col min="9990" max="9990" width="20.28515625" style="22" customWidth="1"/>
    <col min="9991" max="9991" width="15.140625" style="22" customWidth="1"/>
    <col min="9992" max="9992" width="21.85546875" style="22" customWidth="1"/>
    <col min="9993" max="9993" width="23.42578125" style="22" customWidth="1"/>
    <col min="9994" max="9994" width="1.28515625" style="22" customWidth="1"/>
    <col min="9995" max="10005" width="8.85546875" style="22"/>
    <col min="10006" max="10006" width="0.85546875" style="22" customWidth="1"/>
    <col min="10007" max="10235" width="8.85546875" style="22"/>
    <col min="10236" max="10236" width="74.7109375" style="22" customWidth="1"/>
    <col min="10237" max="10237" width="16.7109375" style="22" customWidth="1"/>
    <col min="10238" max="10238" width="16.28515625" style="22" customWidth="1"/>
    <col min="10239" max="10239" width="20.7109375" style="22" customWidth="1"/>
    <col min="10240" max="10240" width="26.5703125" style="22" customWidth="1"/>
    <col min="10241" max="10241" width="13.7109375" style="22" customWidth="1"/>
    <col min="10242" max="10242" width="22.5703125" style="22" customWidth="1"/>
    <col min="10243" max="10244" width="20.28515625" style="22" customWidth="1"/>
    <col min="10245" max="10245" width="21.7109375" style="22" customWidth="1"/>
    <col min="10246" max="10246" width="20.28515625" style="22" customWidth="1"/>
    <col min="10247" max="10247" width="15.140625" style="22" customWidth="1"/>
    <col min="10248" max="10248" width="21.85546875" style="22" customWidth="1"/>
    <col min="10249" max="10249" width="23.42578125" style="22" customWidth="1"/>
    <col min="10250" max="10250" width="1.28515625" style="22" customWidth="1"/>
    <col min="10251" max="10261" width="8.85546875" style="22"/>
    <col min="10262" max="10262" width="0.85546875" style="22" customWidth="1"/>
    <col min="10263" max="10491" width="8.85546875" style="22"/>
    <col min="10492" max="10492" width="74.7109375" style="22" customWidth="1"/>
    <col min="10493" max="10493" width="16.7109375" style="22" customWidth="1"/>
    <col min="10494" max="10494" width="16.28515625" style="22" customWidth="1"/>
    <col min="10495" max="10495" width="20.7109375" style="22" customWidth="1"/>
    <col min="10496" max="10496" width="26.5703125" style="22" customWidth="1"/>
    <col min="10497" max="10497" width="13.7109375" style="22" customWidth="1"/>
    <col min="10498" max="10498" width="22.5703125" style="22" customWidth="1"/>
    <col min="10499" max="10500" width="20.28515625" style="22" customWidth="1"/>
    <col min="10501" max="10501" width="21.7109375" style="22" customWidth="1"/>
    <col min="10502" max="10502" width="20.28515625" style="22" customWidth="1"/>
    <col min="10503" max="10503" width="15.140625" style="22" customWidth="1"/>
    <col min="10504" max="10504" width="21.85546875" style="22" customWidth="1"/>
    <col min="10505" max="10505" width="23.42578125" style="22" customWidth="1"/>
    <col min="10506" max="10506" width="1.28515625" style="22" customWidth="1"/>
    <col min="10507" max="10517" width="8.85546875" style="22"/>
    <col min="10518" max="10518" width="0.85546875" style="22" customWidth="1"/>
    <col min="10519" max="10747" width="8.85546875" style="22"/>
    <col min="10748" max="10748" width="74.7109375" style="22" customWidth="1"/>
    <col min="10749" max="10749" width="16.7109375" style="22" customWidth="1"/>
    <col min="10750" max="10750" width="16.28515625" style="22" customWidth="1"/>
    <col min="10751" max="10751" width="20.7109375" style="22" customWidth="1"/>
    <col min="10752" max="10752" width="26.5703125" style="22" customWidth="1"/>
    <col min="10753" max="10753" width="13.7109375" style="22" customWidth="1"/>
    <col min="10754" max="10754" width="22.5703125" style="22" customWidth="1"/>
    <col min="10755" max="10756" width="20.28515625" style="22" customWidth="1"/>
    <col min="10757" max="10757" width="21.7109375" style="22" customWidth="1"/>
    <col min="10758" max="10758" width="20.28515625" style="22" customWidth="1"/>
    <col min="10759" max="10759" width="15.140625" style="22" customWidth="1"/>
    <col min="10760" max="10760" width="21.85546875" style="22" customWidth="1"/>
    <col min="10761" max="10761" width="23.42578125" style="22" customWidth="1"/>
    <col min="10762" max="10762" width="1.28515625" style="22" customWidth="1"/>
    <col min="10763" max="10773" width="8.85546875" style="22"/>
    <col min="10774" max="10774" width="0.85546875" style="22" customWidth="1"/>
    <col min="10775" max="11003" width="8.85546875" style="22"/>
    <col min="11004" max="11004" width="74.7109375" style="22" customWidth="1"/>
    <col min="11005" max="11005" width="16.7109375" style="22" customWidth="1"/>
    <col min="11006" max="11006" width="16.28515625" style="22" customWidth="1"/>
    <col min="11007" max="11007" width="20.7109375" style="22" customWidth="1"/>
    <col min="11008" max="11008" width="26.5703125" style="22" customWidth="1"/>
    <col min="11009" max="11009" width="13.7109375" style="22" customWidth="1"/>
    <col min="11010" max="11010" width="22.5703125" style="22" customWidth="1"/>
    <col min="11011" max="11012" width="20.28515625" style="22" customWidth="1"/>
    <col min="11013" max="11013" width="21.7109375" style="22" customWidth="1"/>
    <col min="11014" max="11014" width="20.28515625" style="22" customWidth="1"/>
    <col min="11015" max="11015" width="15.140625" style="22" customWidth="1"/>
    <col min="11016" max="11016" width="21.85546875" style="22" customWidth="1"/>
    <col min="11017" max="11017" width="23.42578125" style="22" customWidth="1"/>
    <col min="11018" max="11018" width="1.28515625" style="22" customWidth="1"/>
    <col min="11019" max="11029" width="8.85546875" style="22"/>
    <col min="11030" max="11030" width="0.85546875" style="22" customWidth="1"/>
    <col min="11031" max="11259" width="8.85546875" style="22"/>
    <col min="11260" max="11260" width="74.7109375" style="22" customWidth="1"/>
    <col min="11261" max="11261" width="16.7109375" style="22" customWidth="1"/>
    <col min="11262" max="11262" width="16.28515625" style="22" customWidth="1"/>
    <col min="11263" max="11263" width="20.7109375" style="22" customWidth="1"/>
    <col min="11264" max="11264" width="26.5703125" style="22" customWidth="1"/>
    <col min="11265" max="11265" width="13.7109375" style="22" customWidth="1"/>
    <col min="11266" max="11266" width="22.5703125" style="22" customWidth="1"/>
    <col min="11267" max="11268" width="20.28515625" style="22" customWidth="1"/>
    <col min="11269" max="11269" width="21.7109375" style="22" customWidth="1"/>
    <col min="11270" max="11270" width="20.28515625" style="22" customWidth="1"/>
    <col min="11271" max="11271" width="15.140625" style="22" customWidth="1"/>
    <col min="11272" max="11272" width="21.85546875" style="22" customWidth="1"/>
    <col min="11273" max="11273" width="23.42578125" style="22" customWidth="1"/>
    <col min="11274" max="11274" width="1.28515625" style="22" customWidth="1"/>
    <col min="11275" max="11285" width="8.85546875" style="22"/>
    <col min="11286" max="11286" width="0.85546875" style="22" customWidth="1"/>
    <col min="11287" max="11515" width="8.85546875" style="22"/>
    <col min="11516" max="11516" width="74.7109375" style="22" customWidth="1"/>
    <col min="11517" max="11517" width="16.7109375" style="22" customWidth="1"/>
    <col min="11518" max="11518" width="16.28515625" style="22" customWidth="1"/>
    <col min="11519" max="11519" width="20.7109375" style="22" customWidth="1"/>
    <col min="11520" max="11520" width="26.5703125" style="22" customWidth="1"/>
    <col min="11521" max="11521" width="13.7109375" style="22" customWidth="1"/>
    <col min="11522" max="11522" width="22.5703125" style="22" customWidth="1"/>
    <col min="11523" max="11524" width="20.28515625" style="22" customWidth="1"/>
    <col min="11525" max="11525" width="21.7109375" style="22" customWidth="1"/>
    <col min="11526" max="11526" width="20.28515625" style="22" customWidth="1"/>
    <col min="11527" max="11527" width="15.140625" style="22" customWidth="1"/>
    <col min="11528" max="11528" width="21.85546875" style="22" customWidth="1"/>
    <col min="11529" max="11529" width="23.42578125" style="22" customWidth="1"/>
    <col min="11530" max="11530" width="1.28515625" style="22" customWidth="1"/>
    <col min="11531" max="11541" width="8.85546875" style="22"/>
    <col min="11542" max="11542" width="0.85546875" style="22" customWidth="1"/>
    <col min="11543" max="11771" width="8.85546875" style="22"/>
    <col min="11772" max="11772" width="74.7109375" style="22" customWidth="1"/>
    <col min="11773" max="11773" width="16.7109375" style="22" customWidth="1"/>
    <col min="11774" max="11774" width="16.28515625" style="22" customWidth="1"/>
    <col min="11775" max="11775" width="20.7109375" style="22" customWidth="1"/>
    <col min="11776" max="11776" width="26.5703125" style="22" customWidth="1"/>
    <col min="11777" max="11777" width="13.7109375" style="22" customWidth="1"/>
    <col min="11778" max="11778" width="22.5703125" style="22" customWidth="1"/>
    <col min="11779" max="11780" width="20.28515625" style="22" customWidth="1"/>
    <col min="11781" max="11781" width="21.7109375" style="22" customWidth="1"/>
    <col min="11782" max="11782" width="20.28515625" style="22" customWidth="1"/>
    <col min="11783" max="11783" width="15.140625" style="22" customWidth="1"/>
    <col min="11784" max="11784" width="21.85546875" style="22" customWidth="1"/>
    <col min="11785" max="11785" width="23.42578125" style="22" customWidth="1"/>
    <col min="11786" max="11786" width="1.28515625" style="22" customWidth="1"/>
    <col min="11787" max="11797" width="8.85546875" style="22"/>
    <col min="11798" max="11798" width="0.85546875" style="22" customWidth="1"/>
    <col min="11799" max="12027" width="8.85546875" style="22"/>
    <col min="12028" max="12028" width="74.7109375" style="22" customWidth="1"/>
    <col min="12029" max="12029" width="16.7109375" style="22" customWidth="1"/>
    <col min="12030" max="12030" width="16.28515625" style="22" customWidth="1"/>
    <col min="12031" max="12031" width="20.7109375" style="22" customWidth="1"/>
    <col min="12032" max="12032" width="26.5703125" style="22" customWidth="1"/>
    <col min="12033" max="12033" width="13.7109375" style="22" customWidth="1"/>
    <col min="12034" max="12034" width="22.5703125" style="22" customWidth="1"/>
    <col min="12035" max="12036" width="20.28515625" style="22" customWidth="1"/>
    <col min="12037" max="12037" width="21.7109375" style="22" customWidth="1"/>
    <col min="12038" max="12038" width="20.28515625" style="22" customWidth="1"/>
    <col min="12039" max="12039" width="15.140625" style="22" customWidth="1"/>
    <col min="12040" max="12040" width="21.85546875" style="22" customWidth="1"/>
    <col min="12041" max="12041" width="23.42578125" style="22" customWidth="1"/>
    <col min="12042" max="12042" width="1.28515625" style="22" customWidth="1"/>
    <col min="12043" max="12053" width="8.85546875" style="22"/>
    <col min="12054" max="12054" width="0.85546875" style="22" customWidth="1"/>
    <col min="12055" max="12283" width="8.85546875" style="22"/>
    <col min="12284" max="12284" width="74.7109375" style="22" customWidth="1"/>
    <col min="12285" max="12285" width="16.7109375" style="22" customWidth="1"/>
    <col min="12286" max="12286" width="16.28515625" style="22" customWidth="1"/>
    <col min="12287" max="12287" width="20.7109375" style="22" customWidth="1"/>
    <col min="12288" max="12288" width="26.5703125" style="22" customWidth="1"/>
    <col min="12289" max="12289" width="13.7109375" style="22" customWidth="1"/>
    <col min="12290" max="12290" width="22.5703125" style="22" customWidth="1"/>
    <col min="12291" max="12292" width="20.28515625" style="22" customWidth="1"/>
    <col min="12293" max="12293" width="21.7109375" style="22" customWidth="1"/>
    <col min="12294" max="12294" width="20.28515625" style="22" customWidth="1"/>
    <col min="12295" max="12295" width="15.140625" style="22" customWidth="1"/>
    <col min="12296" max="12296" width="21.85546875" style="22" customWidth="1"/>
    <col min="12297" max="12297" width="23.42578125" style="22" customWidth="1"/>
    <col min="12298" max="12298" width="1.28515625" style="22" customWidth="1"/>
    <col min="12299" max="12309" width="8.85546875" style="22"/>
    <col min="12310" max="12310" width="0.85546875" style="22" customWidth="1"/>
    <col min="12311" max="12539" width="8.85546875" style="22"/>
    <col min="12540" max="12540" width="74.7109375" style="22" customWidth="1"/>
    <col min="12541" max="12541" width="16.7109375" style="22" customWidth="1"/>
    <col min="12542" max="12542" width="16.28515625" style="22" customWidth="1"/>
    <col min="12543" max="12543" width="20.7109375" style="22" customWidth="1"/>
    <col min="12544" max="12544" width="26.5703125" style="22" customWidth="1"/>
    <col min="12545" max="12545" width="13.7109375" style="22" customWidth="1"/>
    <col min="12546" max="12546" width="22.5703125" style="22" customWidth="1"/>
    <col min="12547" max="12548" width="20.28515625" style="22" customWidth="1"/>
    <col min="12549" max="12549" width="21.7109375" style="22" customWidth="1"/>
    <col min="12550" max="12550" width="20.28515625" style="22" customWidth="1"/>
    <col min="12551" max="12551" width="15.140625" style="22" customWidth="1"/>
    <col min="12552" max="12552" width="21.85546875" style="22" customWidth="1"/>
    <col min="12553" max="12553" width="23.42578125" style="22" customWidth="1"/>
    <col min="12554" max="12554" width="1.28515625" style="22" customWidth="1"/>
    <col min="12555" max="12565" width="8.85546875" style="22"/>
    <col min="12566" max="12566" width="0.85546875" style="22" customWidth="1"/>
    <col min="12567" max="12795" width="8.85546875" style="22"/>
    <col min="12796" max="12796" width="74.7109375" style="22" customWidth="1"/>
    <col min="12797" max="12797" width="16.7109375" style="22" customWidth="1"/>
    <col min="12798" max="12798" width="16.28515625" style="22" customWidth="1"/>
    <col min="12799" max="12799" width="20.7109375" style="22" customWidth="1"/>
    <col min="12800" max="12800" width="26.5703125" style="22" customWidth="1"/>
    <col min="12801" max="12801" width="13.7109375" style="22" customWidth="1"/>
    <col min="12802" max="12802" width="22.5703125" style="22" customWidth="1"/>
    <col min="12803" max="12804" width="20.28515625" style="22" customWidth="1"/>
    <col min="12805" max="12805" width="21.7109375" style="22" customWidth="1"/>
    <col min="12806" max="12806" width="20.28515625" style="22" customWidth="1"/>
    <col min="12807" max="12807" width="15.140625" style="22" customWidth="1"/>
    <col min="12808" max="12808" width="21.85546875" style="22" customWidth="1"/>
    <col min="12809" max="12809" width="23.42578125" style="22" customWidth="1"/>
    <col min="12810" max="12810" width="1.28515625" style="22" customWidth="1"/>
    <col min="12811" max="12821" width="8.85546875" style="22"/>
    <col min="12822" max="12822" width="0.85546875" style="22" customWidth="1"/>
    <col min="12823" max="13051" width="8.85546875" style="22"/>
    <col min="13052" max="13052" width="74.7109375" style="22" customWidth="1"/>
    <col min="13053" max="13053" width="16.7109375" style="22" customWidth="1"/>
    <col min="13054" max="13054" width="16.28515625" style="22" customWidth="1"/>
    <col min="13055" max="13055" width="20.7109375" style="22" customWidth="1"/>
    <col min="13056" max="13056" width="26.5703125" style="22" customWidth="1"/>
    <col min="13057" max="13057" width="13.7109375" style="22" customWidth="1"/>
    <col min="13058" max="13058" width="22.5703125" style="22" customWidth="1"/>
    <col min="13059" max="13060" width="20.28515625" style="22" customWidth="1"/>
    <col min="13061" max="13061" width="21.7109375" style="22" customWidth="1"/>
    <col min="13062" max="13062" width="20.28515625" style="22" customWidth="1"/>
    <col min="13063" max="13063" width="15.140625" style="22" customWidth="1"/>
    <col min="13064" max="13064" width="21.85546875" style="22" customWidth="1"/>
    <col min="13065" max="13065" width="23.42578125" style="22" customWidth="1"/>
    <col min="13066" max="13066" width="1.28515625" style="22" customWidth="1"/>
    <col min="13067" max="13077" width="8.85546875" style="22"/>
    <col min="13078" max="13078" width="0.85546875" style="22" customWidth="1"/>
    <col min="13079" max="13307" width="8.85546875" style="22"/>
    <col min="13308" max="13308" width="74.7109375" style="22" customWidth="1"/>
    <col min="13309" max="13309" width="16.7109375" style="22" customWidth="1"/>
    <col min="13310" max="13310" width="16.28515625" style="22" customWidth="1"/>
    <col min="13311" max="13311" width="20.7109375" style="22" customWidth="1"/>
    <col min="13312" max="13312" width="26.5703125" style="22" customWidth="1"/>
    <col min="13313" max="13313" width="13.7109375" style="22" customWidth="1"/>
    <col min="13314" max="13314" width="22.5703125" style="22" customWidth="1"/>
    <col min="13315" max="13316" width="20.28515625" style="22" customWidth="1"/>
    <col min="13317" max="13317" width="21.7109375" style="22" customWidth="1"/>
    <col min="13318" max="13318" width="20.28515625" style="22" customWidth="1"/>
    <col min="13319" max="13319" width="15.140625" style="22" customWidth="1"/>
    <col min="13320" max="13320" width="21.85546875" style="22" customWidth="1"/>
    <col min="13321" max="13321" width="23.42578125" style="22" customWidth="1"/>
    <col min="13322" max="13322" width="1.28515625" style="22" customWidth="1"/>
    <col min="13323" max="13333" width="8.85546875" style="22"/>
    <col min="13334" max="13334" width="0.85546875" style="22" customWidth="1"/>
    <col min="13335" max="13563" width="8.85546875" style="22"/>
    <col min="13564" max="13564" width="74.7109375" style="22" customWidth="1"/>
    <col min="13565" max="13565" width="16.7109375" style="22" customWidth="1"/>
    <col min="13566" max="13566" width="16.28515625" style="22" customWidth="1"/>
    <col min="13567" max="13567" width="20.7109375" style="22" customWidth="1"/>
    <col min="13568" max="13568" width="26.5703125" style="22" customWidth="1"/>
    <col min="13569" max="13569" width="13.7109375" style="22" customWidth="1"/>
    <col min="13570" max="13570" width="22.5703125" style="22" customWidth="1"/>
    <col min="13571" max="13572" width="20.28515625" style="22" customWidth="1"/>
    <col min="13573" max="13573" width="21.7109375" style="22" customWidth="1"/>
    <col min="13574" max="13574" width="20.28515625" style="22" customWidth="1"/>
    <col min="13575" max="13575" width="15.140625" style="22" customWidth="1"/>
    <col min="13576" max="13576" width="21.85546875" style="22" customWidth="1"/>
    <col min="13577" max="13577" width="23.42578125" style="22" customWidth="1"/>
    <col min="13578" max="13578" width="1.28515625" style="22" customWidth="1"/>
    <col min="13579" max="13589" width="8.85546875" style="22"/>
    <col min="13590" max="13590" width="0.85546875" style="22" customWidth="1"/>
    <col min="13591" max="13819" width="8.85546875" style="22"/>
    <col min="13820" max="13820" width="74.7109375" style="22" customWidth="1"/>
    <col min="13821" max="13821" width="16.7109375" style="22" customWidth="1"/>
    <col min="13822" max="13822" width="16.28515625" style="22" customWidth="1"/>
    <col min="13823" max="13823" width="20.7109375" style="22" customWidth="1"/>
    <col min="13824" max="13824" width="26.5703125" style="22" customWidth="1"/>
    <col min="13825" max="13825" width="13.7109375" style="22" customWidth="1"/>
    <col min="13826" max="13826" width="22.5703125" style="22" customWidth="1"/>
    <col min="13827" max="13828" width="20.28515625" style="22" customWidth="1"/>
    <col min="13829" max="13829" width="21.7109375" style="22" customWidth="1"/>
    <col min="13830" max="13830" width="20.28515625" style="22" customWidth="1"/>
    <col min="13831" max="13831" width="15.140625" style="22" customWidth="1"/>
    <col min="13832" max="13832" width="21.85546875" style="22" customWidth="1"/>
    <col min="13833" max="13833" width="23.42578125" style="22" customWidth="1"/>
    <col min="13834" max="13834" width="1.28515625" style="22" customWidth="1"/>
    <col min="13835" max="13845" width="8.85546875" style="22"/>
    <col min="13846" max="13846" width="0.85546875" style="22" customWidth="1"/>
    <col min="13847" max="14075" width="8.85546875" style="22"/>
    <col min="14076" max="14076" width="74.7109375" style="22" customWidth="1"/>
    <col min="14077" max="14077" width="16.7109375" style="22" customWidth="1"/>
    <col min="14078" max="14078" width="16.28515625" style="22" customWidth="1"/>
    <col min="14079" max="14079" width="20.7109375" style="22" customWidth="1"/>
    <col min="14080" max="14080" width="26.5703125" style="22" customWidth="1"/>
    <col min="14081" max="14081" width="13.7109375" style="22" customWidth="1"/>
    <col min="14082" max="14082" width="22.5703125" style="22" customWidth="1"/>
    <col min="14083" max="14084" width="20.28515625" style="22" customWidth="1"/>
    <col min="14085" max="14085" width="21.7109375" style="22" customWidth="1"/>
    <col min="14086" max="14086" width="20.28515625" style="22" customWidth="1"/>
    <col min="14087" max="14087" width="15.140625" style="22" customWidth="1"/>
    <col min="14088" max="14088" width="21.85546875" style="22" customWidth="1"/>
    <col min="14089" max="14089" width="23.42578125" style="22" customWidth="1"/>
    <col min="14090" max="14090" width="1.28515625" style="22" customWidth="1"/>
    <col min="14091" max="14101" width="8.85546875" style="22"/>
    <col min="14102" max="14102" width="0.85546875" style="22" customWidth="1"/>
    <col min="14103" max="14331" width="8.85546875" style="22"/>
    <col min="14332" max="14332" width="74.7109375" style="22" customWidth="1"/>
    <col min="14333" max="14333" width="16.7109375" style="22" customWidth="1"/>
    <col min="14334" max="14334" width="16.28515625" style="22" customWidth="1"/>
    <col min="14335" max="14335" width="20.7109375" style="22" customWidth="1"/>
    <col min="14336" max="14336" width="26.5703125" style="22" customWidth="1"/>
    <col min="14337" max="14337" width="13.7109375" style="22" customWidth="1"/>
    <col min="14338" max="14338" width="22.5703125" style="22" customWidth="1"/>
    <col min="14339" max="14340" width="20.28515625" style="22" customWidth="1"/>
    <col min="14341" max="14341" width="21.7109375" style="22" customWidth="1"/>
    <col min="14342" max="14342" width="20.28515625" style="22" customWidth="1"/>
    <col min="14343" max="14343" width="15.140625" style="22" customWidth="1"/>
    <col min="14344" max="14344" width="21.85546875" style="22" customWidth="1"/>
    <col min="14345" max="14345" width="23.42578125" style="22" customWidth="1"/>
    <col min="14346" max="14346" width="1.28515625" style="22" customWidth="1"/>
    <col min="14347" max="14357" width="8.85546875" style="22"/>
    <col min="14358" max="14358" width="0.85546875" style="22" customWidth="1"/>
    <col min="14359" max="14587" width="8.85546875" style="22"/>
    <col min="14588" max="14588" width="74.7109375" style="22" customWidth="1"/>
    <col min="14589" max="14589" width="16.7109375" style="22" customWidth="1"/>
    <col min="14590" max="14590" width="16.28515625" style="22" customWidth="1"/>
    <col min="14591" max="14591" width="20.7109375" style="22" customWidth="1"/>
    <col min="14592" max="14592" width="26.5703125" style="22" customWidth="1"/>
    <col min="14593" max="14593" width="13.7109375" style="22" customWidth="1"/>
    <col min="14594" max="14594" width="22.5703125" style="22" customWidth="1"/>
    <col min="14595" max="14596" width="20.28515625" style="22" customWidth="1"/>
    <col min="14597" max="14597" width="21.7109375" style="22" customWidth="1"/>
    <col min="14598" max="14598" width="20.28515625" style="22" customWidth="1"/>
    <col min="14599" max="14599" width="15.140625" style="22" customWidth="1"/>
    <col min="14600" max="14600" width="21.85546875" style="22" customWidth="1"/>
    <col min="14601" max="14601" width="23.42578125" style="22" customWidth="1"/>
    <col min="14602" max="14602" width="1.28515625" style="22" customWidth="1"/>
    <col min="14603" max="14613" width="8.85546875" style="22"/>
    <col min="14614" max="14614" width="0.85546875" style="22" customWidth="1"/>
    <col min="14615" max="14843" width="8.85546875" style="22"/>
    <col min="14844" max="14844" width="74.7109375" style="22" customWidth="1"/>
    <col min="14845" max="14845" width="16.7109375" style="22" customWidth="1"/>
    <col min="14846" max="14846" width="16.28515625" style="22" customWidth="1"/>
    <col min="14847" max="14847" width="20.7109375" style="22" customWidth="1"/>
    <col min="14848" max="14848" width="26.5703125" style="22" customWidth="1"/>
    <col min="14849" max="14849" width="13.7109375" style="22" customWidth="1"/>
    <col min="14850" max="14850" width="22.5703125" style="22" customWidth="1"/>
    <col min="14851" max="14852" width="20.28515625" style="22" customWidth="1"/>
    <col min="14853" max="14853" width="21.7109375" style="22" customWidth="1"/>
    <col min="14854" max="14854" width="20.28515625" style="22" customWidth="1"/>
    <col min="14855" max="14855" width="15.140625" style="22" customWidth="1"/>
    <col min="14856" max="14856" width="21.85546875" style="22" customWidth="1"/>
    <col min="14857" max="14857" width="23.42578125" style="22" customWidth="1"/>
    <col min="14858" max="14858" width="1.28515625" style="22" customWidth="1"/>
    <col min="14859" max="14869" width="8.85546875" style="22"/>
    <col min="14870" max="14870" width="0.85546875" style="22" customWidth="1"/>
    <col min="14871" max="15099" width="8.85546875" style="22"/>
    <col min="15100" max="15100" width="74.7109375" style="22" customWidth="1"/>
    <col min="15101" max="15101" width="16.7109375" style="22" customWidth="1"/>
    <col min="15102" max="15102" width="16.28515625" style="22" customWidth="1"/>
    <col min="15103" max="15103" width="20.7109375" style="22" customWidth="1"/>
    <col min="15104" max="15104" width="26.5703125" style="22" customWidth="1"/>
    <col min="15105" max="15105" width="13.7109375" style="22" customWidth="1"/>
    <col min="15106" max="15106" width="22.5703125" style="22" customWidth="1"/>
    <col min="15107" max="15108" width="20.28515625" style="22" customWidth="1"/>
    <col min="15109" max="15109" width="21.7109375" style="22" customWidth="1"/>
    <col min="15110" max="15110" width="20.28515625" style="22" customWidth="1"/>
    <col min="15111" max="15111" width="15.140625" style="22" customWidth="1"/>
    <col min="15112" max="15112" width="21.85546875" style="22" customWidth="1"/>
    <col min="15113" max="15113" width="23.42578125" style="22" customWidth="1"/>
    <col min="15114" max="15114" width="1.28515625" style="22" customWidth="1"/>
    <col min="15115" max="15125" width="8.85546875" style="22"/>
    <col min="15126" max="15126" width="0.85546875" style="22" customWidth="1"/>
    <col min="15127" max="15355" width="8.85546875" style="22"/>
    <col min="15356" max="15356" width="74.7109375" style="22" customWidth="1"/>
    <col min="15357" max="15357" width="16.7109375" style="22" customWidth="1"/>
    <col min="15358" max="15358" width="16.28515625" style="22" customWidth="1"/>
    <col min="15359" max="15359" width="20.7109375" style="22" customWidth="1"/>
    <col min="15360" max="15360" width="26.5703125" style="22" customWidth="1"/>
    <col min="15361" max="15361" width="13.7109375" style="22" customWidth="1"/>
    <col min="15362" max="15362" width="22.5703125" style="22" customWidth="1"/>
    <col min="15363" max="15364" width="20.28515625" style="22" customWidth="1"/>
    <col min="15365" max="15365" width="21.7109375" style="22" customWidth="1"/>
    <col min="15366" max="15366" width="20.28515625" style="22" customWidth="1"/>
    <col min="15367" max="15367" width="15.140625" style="22" customWidth="1"/>
    <col min="15368" max="15368" width="21.85546875" style="22" customWidth="1"/>
    <col min="15369" max="15369" width="23.42578125" style="22" customWidth="1"/>
    <col min="15370" max="15370" width="1.28515625" style="22" customWidth="1"/>
    <col min="15371" max="15381" width="8.85546875" style="22"/>
    <col min="15382" max="15382" width="0.85546875" style="22" customWidth="1"/>
    <col min="15383" max="15611" width="8.85546875" style="22"/>
    <col min="15612" max="15612" width="74.7109375" style="22" customWidth="1"/>
    <col min="15613" max="15613" width="16.7109375" style="22" customWidth="1"/>
    <col min="15614" max="15614" width="16.28515625" style="22" customWidth="1"/>
    <col min="15615" max="15615" width="20.7109375" style="22" customWidth="1"/>
    <col min="15616" max="15616" width="26.5703125" style="22" customWidth="1"/>
    <col min="15617" max="15617" width="13.7109375" style="22" customWidth="1"/>
    <col min="15618" max="15618" width="22.5703125" style="22" customWidth="1"/>
    <col min="15619" max="15620" width="20.28515625" style="22" customWidth="1"/>
    <col min="15621" max="15621" width="21.7109375" style="22" customWidth="1"/>
    <col min="15622" max="15622" width="20.28515625" style="22" customWidth="1"/>
    <col min="15623" max="15623" width="15.140625" style="22" customWidth="1"/>
    <col min="15624" max="15624" width="21.85546875" style="22" customWidth="1"/>
    <col min="15625" max="15625" width="23.42578125" style="22" customWidth="1"/>
    <col min="15626" max="15626" width="1.28515625" style="22" customWidth="1"/>
    <col min="15627" max="15637" width="8.85546875" style="22"/>
    <col min="15638" max="15638" width="0.85546875" style="22" customWidth="1"/>
    <col min="15639" max="15867" width="8.85546875" style="22"/>
    <col min="15868" max="15868" width="74.7109375" style="22" customWidth="1"/>
    <col min="15869" max="15869" width="16.7109375" style="22" customWidth="1"/>
    <col min="15870" max="15870" width="16.28515625" style="22" customWidth="1"/>
    <col min="15871" max="15871" width="20.7109375" style="22" customWidth="1"/>
    <col min="15872" max="15872" width="26.5703125" style="22" customWidth="1"/>
    <col min="15873" max="15873" width="13.7109375" style="22" customWidth="1"/>
    <col min="15874" max="15874" width="22.5703125" style="22" customWidth="1"/>
    <col min="15875" max="15876" width="20.28515625" style="22" customWidth="1"/>
    <col min="15877" max="15877" width="21.7109375" style="22" customWidth="1"/>
    <col min="15878" max="15878" width="20.28515625" style="22" customWidth="1"/>
    <col min="15879" max="15879" width="15.140625" style="22" customWidth="1"/>
    <col min="15880" max="15880" width="21.85546875" style="22" customWidth="1"/>
    <col min="15881" max="15881" width="23.42578125" style="22" customWidth="1"/>
    <col min="15882" max="15882" width="1.28515625" style="22" customWidth="1"/>
    <col min="15883" max="15893" width="8.85546875" style="22"/>
    <col min="15894" max="15894" width="0.85546875" style="22" customWidth="1"/>
    <col min="15895" max="16123" width="8.85546875" style="22"/>
    <col min="16124" max="16124" width="74.7109375" style="22" customWidth="1"/>
    <col min="16125" max="16125" width="16.7109375" style="22" customWidth="1"/>
    <col min="16126" max="16126" width="16.28515625" style="22" customWidth="1"/>
    <col min="16127" max="16127" width="20.7109375" style="22" customWidth="1"/>
    <col min="16128" max="16128" width="26.5703125" style="22" customWidth="1"/>
    <col min="16129" max="16129" width="13.7109375" style="22" customWidth="1"/>
    <col min="16130" max="16130" width="22.5703125" style="22" customWidth="1"/>
    <col min="16131" max="16132" width="20.28515625" style="22" customWidth="1"/>
    <col min="16133" max="16133" width="21.7109375" style="22" customWidth="1"/>
    <col min="16134" max="16134" width="20.28515625" style="22" customWidth="1"/>
    <col min="16135" max="16135" width="15.140625" style="22" customWidth="1"/>
    <col min="16136" max="16136" width="21.85546875" style="22" customWidth="1"/>
    <col min="16137" max="16137" width="23.42578125" style="22" customWidth="1"/>
    <col min="16138" max="16138" width="1.28515625" style="22" customWidth="1"/>
    <col min="16139" max="16149" width="8.85546875" style="22"/>
    <col min="16150" max="16150" width="0.85546875" style="22" customWidth="1"/>
    <col min="16151" max="16373" width="8.85546875" style="22"/>
    <col min="16374" max="16382" width="8.85546875" style="22" customWidth="1"/>
    <col min="16383" max="16384" width="8.85546875" style="22"/>
  </cols>
  <sheetData>
    <row r="1" spans="1:42" ht="57" customHeight="1" thickBot="1">
      <c r="K1" s="23"/>
      <c r="L1" s="23"/>
      <c r="M1" s="23"/>
      <c r="N1" s="23"/>
      <c r="O1" s="85"/>
      <c r="P1" s="23"/>
    </row>
    <row r="2" spans="1:42" ht="26.45" customHeight="1">
      <c r="K2" s="106" t="s">
        <v>399</v>
      </c>
      <c r="L2" s="86" t="s">
        <v>0</v>
      </c>
      <c r="M2" s="108" t="s">
        <v>306</v>
      </c>
      <c r="N2" s="109"/>
      <c r="O2" s="110"/>
      <c r="P2" s="23"/>
    </row>
    <row r="3" spans="1:42" ht="26.45" customHeight="1">
      <c r="K3" s="107"/>
      <c r="L3" s="87" t="s">
        <v>1</v>
      </c>
      <c r="M3" s="88" t="s">
        <v>11</v>
      </c>
      <c r="N3" s="89" t="s">
        <v>2</v>
      </c>
      <c r="O3" s="90" t="s">
        <v>16</v>
      </c>
      <c r="P3" s="23"/>
    </row>
    <row r="4" spans="1:42" ht="27.75">
      <c r="K4" s="111" t="s">
        <v>3</v>
      </c>
      <c r="L4" s="112"/>
      <c r="M4" s="112"/>
      <c r="N4" s="112"/>
      <c r="O4" s="113"/>
      <c r="P4" s="23"/>
    </row>
    <row r="5" spans="1:42" ht="27" customHeight="1">
      <c r="K5" s="73"/>
      <c r="L5" s="74"/>
      <c r="M5" s="75"/>
      <c r="N5" s="76"/>
      <c r="O5" s="2">
        <f>M5*N5</f>
        <v>0</v>
      </c>
      <c r="P5" s="23"/>
    </row>
    <row r="6" spans="1:42" ht="27" customHeight="1">
      <c r="K6" s="77"/>
      <c r="L6" s="74"/>
      <c r="M6" s="78"/>
      <c r="N6" s="79"/>
      <c r="O6" s="2">
        <f>N6*M6</f>
        <v>0</v>
      </c>
      <c r="P6" s="23"/>
    </row>
    <row r="7" spans="1:42" ht="27" customHeight="1">
      <c r="K7" s="77"/>
      <c r="L7" s="74"/>
      <c r="M7" s="78"/>
      <c r="N7" s="79"/>
      <c r="O7" s="2">
        <f>N7*M7</f>
        <v>0</v>
      </c>
      <c r="P7" s="23"/>
    </row>
    <row r="8" spans="1:42" ht="27" customHeight="1">
      <c r="K8" s="80"/>
      <c r="L8" s="81"/>
      <c r="M8" s="78"/>
      <c r="N8" s="82"/>
      <c r="O8" s="2">
        <f t="shared" ref="O8" si="0">N8*M8</f>
        <v>0</v>
      </c>
      <c r="P8" s="23"/>
    </row>
    <row r="9" spans="1:42" s="72" customFormat="1" ht="27" customHeight="1">
      <c r="A9" s="22"/>
      <c r="B9" s="22"/>
      <c r="C9" s="22"/>
      <c r="D9" s="22"/>
      <c r="E9" s="22"/>
      <c r="F9" s="22"/>
      <c r="G9" s="22"/>
      <c r="J9" s="22"/>
      <c r="K9" s="83" t="s">
        <v>4</v>
      </c>
      <c r="L9" s="64"/>
      <c r="M9" s="84"/>
      <c r="N9" s="84"/>
      <c r="O9" s="3">
        <f>SUM(O5:O8)</f>
        <v>0</v>
      </c>
      <c r="P9" s="23"/>
      <c r="AG9" s="22"/>
      <c r="AH9" s="22"/>
      <c r="AI9" s="22"/>
      <c r="AJ9" s="22"/>
      <c r="AK9" s="22"/>
      <c r="AL9" s="22"/>
      <c r="AM9" s="22"/>
      <c r="AN9" s="22"/>
      <c r="AO9" s="22"/>
      <c r="AP9" s="22"/>
    </row>
    <row r="10" spans="1:42" ht="27.75">
      <c r="K10" s="114" t="s">
        <v>391</v>
      </c>
      <c r="L10" s="115"/>
      <c r="M10" s="115"/>
      <c r="N10" s="115"/>
      <c r="O10" s="116"/>
      <c r="P10" s="23"/>
    </row>
    <row r="11" spans="1:42" ht="27" customHeight="1">
      <c r="K11" s="29"/>
      <c r="L11" s="24"/>
      <c r="M11" s="25"/>
      <c r="N11" s="26"/>
      <c r="O11" s="27">
        <f>M11*N11</f>
        <v>0</v>
      </c>
      <c r="P11" s="23"/>
    </row>
    <row r="12" spans="1:42" ht="27" customHeight="1">
      <c r="K12" s="29"/>
      <c r="L12" s="24"/>
      <c r="M12" s="28"/>
      <c r="N12" s="30"/>
      <c r="O12" s="31">
        <f>M12*N12</f>
        <v>0</v>
      </c>
      <c r="P12" s="23"/>
    </row>
    <row r="13" spans="1:42" ht="27">
      <c r="K13" s="32"/>
      <c r="L13" s="24"/>
      <c r="M13" s="28"/>
      <c r="N13" s="30"/>
      <c r="O13" s="31">
        <f>M13*N13</f>
        <v>0</v>
      </c>
      <c r="P13" s="23"/>
    </row>
    <row r="14" spans="1:42" ht="27" customHeight="1">
      <c r="K14" s="32"/>
      <c r="L14" s="24"/>
      <c r="M14" s="33"/>
      <c r="N14" s="34"/>
      <c r="O14" s="31">
        <f t="shared" ref="O14:O18" si="1">M14*N14</f>
        <v>0</v>
      </c>
      <c r="P14" s="23"/>
    </row>
    <row r="15" spans="1:42" ht="27" customHeight="1">
      <c r="K15" s="32"/>
      <c r="L15" s="24"/>
      <c r="M15" s="35"/>
      <c r="N15" s="34"/>
      <c r="O15" s="31">
        <f t="shared" si="1"/>
        <v>0</v>
      </c>
      <c r="P15" s="23"/>
    </row>
    <row r="16" spans="1:42" ht="27">
      <c r="K16" s="32"/>
      <c r="L16" s="24"/>
      <c r="M16" s="33"/>
      <c r="N16" s="34"/>
      <c r="O16" s="31">
        <f t="shared" si="1"/>
        <v>0</v>
      </c>
      <c r="P16" s="23"/>
    </row>
    <row r="17" spans="11:25" ht="27" customHeight="1">
      <c r="K17" s="32"/>
      <c r="L17" s="24"/>
      <c r="M17" s="33"/>
      <c r="N17" s="34"/>
      <c r="O17" s="31">
        <f t="shared" si="1"/>
        <v>0</v>
      </c>
      <c r="P17" s="23"/>
      <c r="Y17" s="22" t="s">
        <v>17</v>
      </c>
    </row>
    <row r="18" spans="11:25" ht="27" customHeight="1">
      <c r="K18" s="32"/>
      <c r="L18" s="24"/>
      <c r="M18" s="33"/>
      <c r="N18" s="34"/>
      <c r="O18" s="31">
        <f t="shared" si="1"/>
        <v>0</v>
      </c>
      <c r="P18" s="23"/>
    </row>
    <row r="19" spans="11:25" ht="27">
      <c r="K19" s="32"/>
      <c r="L19" s="24"/>
      <c r="M19" s="36"/>
      <c r="N19" s="37"/>
      <c r="O19" s="31">
        <f>M19*N19</f>
        <v>0</v>
      </c>
      <c r="P19" s="23"/>
    </row>
    <row r="20" spans="11:25" ht="27" customHeight="1">
      <c r="K20" s="29"/>
      <c r="L20" s="24"/>
      <c r="M20" s="36"/>
      <c r="N20" s="37"/>
      <c r="O20" s="31">
        <f>M20*N20</f>
        <v>0</v>
      </c>
      <c r="P20" s="23"/>
    </row>
    <row r="21" spans="11:25" ht="30" customHeight="1">
      <c r="K21" s="29"/>
      <c r="L21" s="24"/>
      <c r="M21" s="38"/>
      <c r="N21" s="39"/>
      <c r="O21" s="31">
        <f t="shared" ref="O21:O22" si="2">M21*N21</f>
        <v>0</v>
      </c>
      <c r="P21" s="23"/>
    </row>
    <row r="22" spans="11:25" ht="30" customHeight="1">
      <c r="K22" s="29"/>
      <c r="L22" s="24"/>
      <c r="M22" s="36"/>
      <c r="N22" s="39"/>
      <c r="O22" s="31">
        <f t="shared" si="2"/>
        <v>0</v>
      </c>
      <c r="P22" s="23"/>
    </row>
    <row r="23" spans="11:25" ht="30" customHeight="1">
      <c r="K23" s="32"/>
      <c r="L23" s="24"/>
      <c r="M23" s="40"/>
      <c r="N23" s="34"/>
      <c r="O23" s="31">
        <f>M23*N23</f>
        <v>0</v>
      </c>
      <c r="P23" s="23"/>
    </row>
    <row r="24" spans="11:25" ht="27" customHeight="1">
      <c r="K24" s="29"/>
      <c r="L24" s="24"/>
      <c r="M24" s="38"/>
      <c r="N24" s="37"/>
      <c r="O24" s="31">
        <f>M24*N24</f>
        <v>0</v>
      </c>
      <c r="P24" s="23"/>
    </row>
    <row r="25" spans="11:25" ht="28.5" customHeight="1">
      <c r="K25" s="29"/>
      <c r="L25" s="24"/>
      <c r="M25" s="41"/>
      <c r="N25" s="34"/>
      <c r="O25" s="31">
        <f t="shared" ref="O25:O27" si="3">M25*N25</f>
        <v>0</v>
      </c>
      <c r="P25" s="23"/>
    </row>
    <row r="26" spans="11:25" ht="27" customHeight="1">
      <c r="K26" s="29"/>
      <c r="L26" s="24"/>
      <c r="M26" s="41"/>
      <c r="N26" s="34"/>
      <c r="O26" s="31">
        <f t="shared" si="3"/>
        <v>0</v>
      </c>
      <c r="P26" s="23"/>
    </row>
    <row r="27" spans="11:25" ht="27" customHeight="1">
      <c r="K27" s="29"/>
      <c r="L27" s="24"/>
      <c r="M27" s="36"/>
      <c r="N27" s="34"/>
      <c r="O27" s="31">
        <f t="shared" si="3"/>
        <v>0</v>
      </c>
      <c r="P27" s="23"/>
    </row>
    <row r="28" spans="11:25" ht="27" customHeight="1">
      <c r="K28" s="42" t="s">
        <v>6</v>
      </c>
      <c r="L28" s="43"/>
      <c r="M28" s="44"/>
      <c r="N28" s="45"/>
      <c r="O28" s="46">
        <f>SUM(O11:O27)</f>
        <v>0</v>
      </c>
    </row>
    <row r="29" spans="11:25" ht="27" customHeight="1">
      <c r="K29" s="114" t="s">
        <v>7</v>
      </c>
      <c r="L29" s="115"/>
      <c r="M29" s="115"/>
      <c r="N29" s="115"/>
      <c r="O29" s="116"/>
    </row>
    <row r="30" spans="11:25" ht="27">
      <c r="K30" s="47"/>
      <c r="L30" s="24"/>
      <c r="M30" s="48"/>
      <c r="N30" s="39"/>
      <c r="O30" s="27">
        <f>M30*N30</f>
        <v>0</v>
      </c>
    </row>
    <row r="31" spans="11:25" ht="27">
      <c r="K31" s="29"/>
      <c r="L31" s="24"/>
      <c r="M31" s="48"/>
      <c r="N31" s="39"/>
      <c r="O31" s="27">
        <f t="shared" ref="O31:O33" si="4">M31*N31</f>
        <v>0</v>
      </c>
    </row>
    <row r="32" spans="11:25" ht="27">
      <c r="K32" s="29"/>
      <c r="L32" s="24"/>
      <c r="M32" s="48"/>
      <c r="N32" s="39"/>
      <c r="O32" s="27">
        <f t="shared" si="4"/>
        <v>0</v>
      </c>
    </row>
    <row r="33" spans="2:16" ht="27">
      <c r="K33" s="29"/>
      <c r="L33" s="24"/>
      <c r="M33" s="48"/>
      <c r="N33" s="39"/>
      <c r="O33" s="27">
        <f t="shared" si="4"/>
        <v>0</v>
      </c>
    </row>
    <row r="34" spans="2:16" ht="27.75">
      <c r="K34" s="49" t="s">
        <v>8</v>
      </c>
      <c r="L34" s="50"/>
      <c r="M34" s="51"/>
      <c r="N34" s="52"/>
      <c r="O34" s="53">
        <f>SUM(O30:O33)</f>
        <v>0</v>
      </c>
    </row>
    <row r="35" spans="2:16" ht="27" customHeight="1" thickBot="1">
      <c r="K35" s="93" t="s">
        <v>9</v>
      </c>
      <c r="L35" s="94"/>
      <c r="M35" s="94"/>
      <c r="N35" s="94"/>
      <c r="O35" s="54">
        <f>O28+O34</f>
        <v>0</v>
      </c>
      <c r="P35" s="23"/>
    </row>
    <row r="36" spans="2:16" ht="27.75">
      <c r="K36" s="55" t="s">
        <v>303</v>
      </c>
      <c r="L36" s="56"/>
      <c r="M36" s="57"/>
      <c r="N36" s="58"/>
      <c r="O36" s="59">
        <f>O9-O28</f>
        <v>0</v>
      </c>
      <c r="P36" s="23"/>
    </row>
    <row r="37" spans="2:16" ht="27" customHeight="1" thickBot="1">
      <c r="K37" s="60" t="s">
        <v>304</v>
      </c>
      <c r="L37" s="61"/>
      <c r="M37" s="62"/>
      <c r="N37" s="62"/>
      <c r="O37" s="63">
        <f>O9-O35</f>
        <v>0</v>
      </c>
      <c r="P37" s="23"/>
    </row>
    <row r="38" spans="2:16" ht="27" customHeight="1">
      <c r="K38" s="117" t="s">
        <v>10</v>
      </c>
      <c r="L38" s="118"/>
      <c r="M38" s="118"/>
      <c r="N38" s="118"/>
      <c r="O38" s="119"/>
      <c r="P38" s="23"/>
    </row>
    <row r="39" spans="2:16" ht="27" customHeight="1">
      <c r="K39" s="120"/>
      <c r="L39" s="121"/>
      <c r="M39" s="121"/>
      <c r="N39" s="65"/>
      <c r="O39" s="2">
        <v>0</v>
      </c>
      <c r="P39" s="23"/>
    </row>
    <row r="40" spans="2:16" ht="27" customHeight="1">
      <c r="K40" s="122"/>
      <c r="L40" s="123"/>
      <c r="M40" s="123"/>
      <c r="N40" s="65"/>
      <c r="O40" s="2">
        <v>0</v>
      </c>
      <c r="P40" s="23"/>
    </row>
    <row r="41" spans="2:16" ht="27" customHeight="1" thickBot="1">
      <c r="K41" s="124" t="s">
        <v>21</v>
      </c>
      <c r="L41" s="125"/>
      <c r="M41" s="125"/>
      <c r="N41" s="125"/>
      <c r="O41" s="66">
        <f>SUM(O39:O40)</f>
        <v>0</v>
      </c>
      <c r="P41" s="23"/>
    </row>
    <row r="42" spans="2:16" ht="27" customHeight="1" thickBot="1">
      <c r="K42" s="126" t="s">
        <v>305</v>
      </c>
      <c r="L42" s="127"/>
      <c r="M42" s="127"/>
      <c r="N42" s="127"/>
      <c r="O42" s="67">
        <f>O9+O41-O35</f>
        <v>0</v>
      </c>
      <c r="P42" s="23"/>
    </row>
    <row r="43" spans="2:16" ht="27" customHeight="1">
      <c r="P43" s="23"/>
    </row>
    <row r="44" spans="2:16" ht="27" customHeight="1">
      <c r="B44" s="104"/>
      <c r="C44" s="105"/>
      <c r="D44" s="105"/>
      <c r="E44" s="105"/>
      <c r="F44" s="105"/>
      <c r="G44" s="105"/>
      <c r="H44" s="68"/>
      <c r="I44" s="68"/>
      <c r="J44" s="68"/>
      <c r="K44" s="68"/>
      <c r="L44" s="68"/>
      <c r="M44" s="68"/>
      <c r="N44" s="68"/>
      <c r="O44" s="69"/>
      <c r="P44" s="68"/>
    </row>
    <row r="45" spans="2:16" ht="30.75" customHeight="1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69"/>
      <c r="P45" s="70"/>
    </row>
    <row r="46" spans="2:16" ht="30.95" customHeight="1"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69"/>
      <c r="P46" s="70"/>
    </row>
    <row r="47" spans="2:16" ht="30.95" customHeight="1"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69"/>
      <c r="P47" s="70"/>
    </row>
    <row r="48" spans="2:16" ht="30.95" customHeight="1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69"/>
      <c r="P48" s="70"/>
    </row>
    <row r="49" spans="2:16" ht="30.95" customHeight="1"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69"/>
      <c r="P49" s="70"/>
    </row>
    <row r="50" spans="2:16" ht="30.95" customHeight="1"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69"/>
      <c r="P50" s="70"/>
    </row>
    <row r="51" spans="2:16" ht="30.95" customHeight="1"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69"/>
      <c r="P51" s="70"/>
    </row>
    <row r="52" spans="2:16" ht="30.95" customHeight="1"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69"/>
      <c r="P52" s="70"/>
    </row>
    <row r="53" spans="2:16" ht="30.95" customHeight="1"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69"/>
      <c r="P53" s="70"/>
    </row>
    <row r="54" spans="2:16" ht="30.95" customHeight="1"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69"/>
      <c r="P54" s="70"/>
    </row>
    <row r="55" spans="2:16" ht="30.95" customHeight="1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69"/>
      <c r="P55" s="70"/>
    </row>
    <row r="56" spans="2:16" ht="30.95" customHeight="1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69"/>
      <c r="P56" s="70"/>
    </row>
    <row r="57" spans="2:16" ht="30.95" customHeight="1"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69"/>
      <c r="P57" s="70"/>
    </row>
    <row r="58" spans="2:16" ht="30.95" customHeight="1"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69"/>
      <c r="P58" s="70"/>
    </row>
    <row r="59" spans="2:16" ht="30.95" customHeight="1"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69"/>
      <c r="P59" s="70"/>
    </row>
    <row r="60" spans="2:16" ht="30.95" customHeight="1"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69"/>
      <c r="P60" s="70"/>
    </row>
    <row r="61" spans="2:16" ht="30.95" customHeight="1"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69"/>
      <c r="P61" s="70"/>
    </row>
    <row r="62" spans="2:16" ht="30.95" customHeight="1"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69"/>
      <c r="P62" s="70"/>
    </row>
    <row r="63" spans="2:16" ht="30.95" customHeight="1"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69"/>
      <c r="P63" s="70"/>
    </row>
    <row r="64" spans="2:16" ht="30.95" customHeight="1"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69"/>
      <c r="P64" s="70"/>
    </row>
    <row r="65" spans="2:16" ht="30.95" customHeight="1"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69"/>
      <c r="P65" s="70"/>
    </row>
    <row r="66" spans="2:16" ht="30.95" customHeight="1"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69"/>
      <c r="P66" s="70"/>
    </row>
    <row r="67" spans="2:16" ht="30.95" customHeight="1"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69"/>
      <c r="P67" s="70"/>
    </row>
    <row r="68" spans="2:16" ht="30.95" customHeight="1"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69"/>
      <c r="P68" s="70"/>
    </row>
    <row r="69" spans="2:16" ht="30.95" customHeight="1"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69"/>
      <c r="P69" s="70"/>
    </row>
    <row r="70" spans="2:16" ht="30.95" customHeight="1"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69"/>
      <c r="P70" s="70"/>
    </row>
    <row r="71" spans="2:16" ht="30.95" customHeight="1"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69"/>
      <c r="P71" s="70"/>
    </row>
    <row r="72" spans="2:16" ht="30.95" customHeight="1"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69"/>
      <c r="P72" s="70"/>
    </row>
    <row r="73" spans="2:16" ht="30.95" customHeight="1"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69"/>
      <c r="P73" s="70"/>
    </row>
    <row r="74" spans="2:16" ht="30.95" customHeight="1"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69"/>
      <c r="P74" s="70"/>
    </row>
    <row r="75" spans="2:16" ht="30.95" customHeight="1"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69"/>
      <c r="P75" s="70"/>
    </row>
    <row r="76" spans="2:16" ht="30.95" customHeight="1"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69"/>
      <c r="P76" s="70"/>
    </row>
    <row r="77" spans="2:16" ht="30.95" customHeight="1"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69"/>
      <c r="P77" s="70"/>
    </row>
    <row r="78" spans="2:16" ht="30.95" customHeight="1"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69"/>
      <c r="P78" s="70"/>
    </row>
    <row r="79" spans="2:16" ht="30.95" customHeight="1"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69"/>
      <c r="P79" s="70"/>
    </row>
    <row r="80" spans="2:16" ht="30.95" customHeight="1"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69"/>
      <c r="P80" s="70"/>
    </row>
    <row r="81" spans="2:16" ht="30.95" customHeight="1"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69"/>
      <c r="P81" s="70"/>
    </row>
    <row r="82" spans="2:16" ht="30.95" customHeight="1"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69"/>
      <c r="P82" s="70"/>
    </row>
    <row r="83" spans="2:16" ht="30.95" customHeight="1"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69"/>
      <c r="P83" s="70"/>
    </row>
    <row r="84" spans="2:16" ht="30.95" customHeight="1"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69"/>
      <c r="P84" s="70"/>
    </row>
    <row r="85" spans="2:16" ht="30.95" customHeight="1"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69"/>
      <c r="P85" s="70"/>
    </row>
    <row r="86" spans="2:16" ht="30.95" customHeight="1"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69"/>
      <c r="P86" s="70"/>
    </row>
    <row r="87" spans="2:16" ht="30.95" customHeight="1"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69"/>
      <c r="P87" s="70"/>
    </row>
    <row r="88" spans="2:16" ht="30.95" customHeight="1"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69"/>
      <c r="P88" s="70"/>
    </row>
    <row r="89" spans="2:16" ht="30.95" customHeight="1"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69"/>
      <c r="P89" s="70"/>
    </row>
    <row r="90" spans="2:16" ht="30.95" customHeight="1"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69"/>
      <c r="P90" s="70"/>
    </row>
    <row r="91" spans="2:16" ht="30.95" customHeight="1"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69"/>
      <c r="P91" s="70"/>
    </row>
    <row r="92" spans="2:16" ht="30.95" customHeight="1"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69"/>
      <c r="P92" s="70"/>
    </row>
    <row r="93" spans="2:16" ht="30.95" customHeight="1"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69"/>
      <c r="P93" s="70"/>
    </row>
    <row r="94" spans="2:16" ht="30.95" customHeight="1"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69"/>
      <c r="P94" s="70"/>
    </row>
    <row r="95" spans="2:16" ht="30.95" customHeight="1"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69"/>
      <c r="P95" s="70"/>
    </row>
    <row r="96" spans="2:16" ht="30.95" customHeight="1"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69"/>
      <c r="P96" s="70"/>
    </row>
    <row r="97" spans="2:16" ht="30.95" customHeight="1"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69"/>
      <c r="P97" s="70"/>
    </row>
    <row r="98" spans="2:16" ht="30.95" customHeight="1"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69"/>
      <c r="P98" s="70"/>
    </row>
    <row r="99" spans="2:16" ht="30.95" customHeight="1"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69"/>
      <c r="P99" s="70"/>
    </row>
    <row r="100" spans="2:16" ht="30.95" customHeight="1"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69"/>
      <c r="P100" s="70"/>
    </row>
    <row r="101" spans="2:16" ht="30.95" customHeight="1"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69"/>
      <c r="P101" s="70"/>
    </row>
    <row r="102" spans="2:16" ht="30.95" customHeight="1"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69"/>
      <c r="P102" s="70"/>
    </row>
    <row r="103" spans="2:16" ht="30.95" customHeight="1"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69"/>
      <c r="P103" s="70"/>
    </row>
    <row r="104" spans="2:16" ht="30.95" customHeight="1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69"/>
      <c r="P104" s="70"/>
    </row>
    <row r="105" spans="2:16" ht="30.95" customHeight="1"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69"/>
      <c r="P105" s="70"/>
    </row>
    <row r="106" spans="2:16" ht="30.95" customHeight="1"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69"/>
      <c r="P106" s="70"/>
    </row>
    <row r="107" spans="2:16" ht="30.95" customHeight="1"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69"/>
      <c r="P107" s="70"/>
    </row>
    <row r="108" spans="2:16" ht="30.95" customHeight="1"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69"/>
      <c r="P108" s="70"/>
    </row>
    <row r="109" spans="2:16" ht="30.95" customHeight="1"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69"/>
      <c r="P109" s="70"/>
    </row>
    <row r="110" spans="2:16" ht="30.95" customHeight="1"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69"/>
      <c r="P110" s="70"/>
    </row>
    <row r="111" spans="2:16" ht="30.95" customHeight="1"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69"/>
      <c r="P111" s="70"/>
    </row>
    <row r="112" spans="2:16" ht="30.95" customHeight="1"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69"/>
      <c r="P112" s="70"/>
    </row>
    <row r="113" spans="1:16" ht="30.95" customHeight="1"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69"/>
      <c r="P113" s="70"/>
    </row>
    <row r="114" spans="1:16" ht="30.95" customHeight="1"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69"/>
      <c r="P114" s="70"/>
    </row>
    <row r="115" spans="1:16" ht="30.95" customHeight="1"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69"/>
      <c r="P115" s="70"/>
    </row>
    <row r="116" spans="1:16" ht="26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69"/>
      <c r="P116" s="70"/>
    </row>
    <row r="117" spans="1:16" ht="26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69"/>
      <c r="P117" s="70"/>
    </row>
    <row r="118" spans="1:16" ht="26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69"/>
      <c r="P118" s="70"/>
    </row>
    <row r="119" spans="1:16" ht="26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69"/>
      <c r="P119" s="70"/>
    </row>
    <row r="120" spans="1:16" ht="26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69"/>
      <c r="P120" s="70"/>
    </row>
    <row r="121" spans="1:16" ht="26.2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69"/>
      <c r="P121" s="70"/>
    </row>
    <row r="122" spans="1:16" ht="26.2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69"/>
      <c r="P122" s="70"/>
    </row>
    <row r="123" spans="1:16" ht="26.2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69"/>
      <c r="P123" s="70"/>
    </row>
    <row r="124" spans="1:16" ht="26.25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69"/>
      <c r="P124" s="70"/>
    </row>
    <row r="125" spans="1:16" ht="26.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69"/>
      <c r="P125" s="70"/>
    </row>
    <row r="126" spans="1:16" ht="26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69"/>
      <c r="P126" s="70"/>
    </row>
    <row r="127" spans="1:16" ht="26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69"/>
      <c r="P127" s="70"/>
    </row>
    <row r="128" spans="1:16" ht="26.25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69"/>
      <c r="P128" s="70"/>
    </row>
    <row r="129" spans="1:16" ht="26.25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69"/>
      <c r="P129" s="70"/>
    </row>
    <row r="130" spans="1:16" ht="26.25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69"/>
      <c r="P130" s="70"/>
    </row>
    <row r="131" spans="1:16" ht="26.25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69"/>
      <c r="P131" s="70"/>
    </row>
    <row r="132" spans="1:16" ht="26.25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69"/>
      <c r="P132" s="70"/>
    </row>
    <row r="133" spans="1:16" ht="26.25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69"/>
      <c r="P133" s="70"/>
    </row>
    <row r="134" spans="1:16" ht="26.25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69"/>
      <c r="P134" s="70"/>
    </row>
    <row r="135" spans="1:16" ht="26.25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69"/>
      <c r="P135" s="70"/>
    </row>
    <row r="136" spans="1:16" ht="26.25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69"/>
      <c r="P136" s="70"/>
    </row>
    <row r="137" spans="1:16" ht="26.25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69"/>
      <c r="P137" s="70"/>
    </row>
    <row r="138" spans="1:16" ht="26.25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69"/>
      <c r="P138" s="70"/>
    </row>
    <row r="139" spans="1:16" ht="26.25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69"/>
      <c r="P139" s="70"/>
    </row>
    <row r="140" spans="1:16" ht="26.25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69"/>
      <c r="P140" s="70"/>
    </row>
    <row r="141" spans="1:16" ht="26.25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69"/>
      <c r="P141" s="70"/>
    </row>
    <row r="142" spans="1:16" ht="26.25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69"/>
      <c r="P142" s="70"/>
    </row>
    <row r="143" spans="1:16" ht="26.25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69"/>
      <c r="P143" s="70"/>
    </row>
    <row r="144" spans="1:16" ht="26.25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69"/>
      <c r="P144" s="70"/>
    </row>
    <row r="145" spans="1:16" ht="26.2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69"/>
      <c r="P145" s="70"/>
    </row>
    <row r="146" spans="1:16" ht="26.25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69"/>
      <c r="P146" s="70"/>
    </row>
    <row r="147" spans="1:16" ht="26.25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69"/>
      <c r="P147" s="70"/>
    </row>
    <row r="148" spans="1:16" ht="26.25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69"/>
      <c r="P148" s="70"/>
    </row>
    <row r="149" spans="1:16" ht="26.25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69"/>
      <c r="P149" s="70"/>
    </row>
    <row r="150" spans="1:16" ht="26.25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69"/>
      <c r="P150" s="70"/>
    </row>
    <row r="151" spans="1:16" ht="26.25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69"/>
      <c r="P151" s="70"/>
    </row>
    <row r="152" spans="1:16" ht="26.25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69"/>
      <c r="P152" s="70"/>
    </row>
    <row r="153" spans="1:16" ht="26.25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69"/>
      <c r="P153" s="70"/>
    </row>
    <row r="154" spans="1:16" ht="26.25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69"/>
      <c r="P154" s="70"/>
    </row>
    <row r="155" spans="1:16" ht="26.25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69"/>
      <c r="P155" s="70"/>
    </row>
    <row r="156" spans="1:16" ht="26.25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69"/>
      <c r="P156" s="70"/>
    </row>
    <row r="157" spans="1:16" ht="26.25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69"/>
      <c r="P157" s="70"/>
    </row>
    <row r="158" spans="1:16" ht="26.25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69"/>
      <c r="P158" s="70"/>
    </row>
    <row r="159" spans="1:16" ht="26.25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69"/>
      <c r="P159" s="70"/>
    </row>
    <row r="160" spans="1:16" ht="26.25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69"/>
      <c r="P160" s="70"/>
    </row>
    <row r="161" spans="1:16" ht="26.25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69"/>
      <c r="P161" s="70"/>
    </row>
    <row r="162" spans="1:16" ht="26.25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69"/>
      <c r="P162" s="70"/>
    </row>
    <row r="163" spans="1:16" ht="26.25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69"/>
      <c r="P163" s="70"/>
    </row>
    <row r="164" spans="1:16" ht="26.25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69"/>
      <c r="P164" s="70"/>
    </row>
    <row r="165" spans="1:16" ht="26.25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69"/>
      <c r="P165" s="70"/>
    </row>
    <row r="166" spans="1:16" ht="26.25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69"/>
      <c r="P166" s="70"/>
    </row>
    <row r="167" spans="1:16" ht="26.25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69"/>
      <c r="P167" s="70"/>
    </row>
    <row r="168" spans="1:16" ht="26.25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69"/>
      <c r="P168" s="70"/>
    </row>
    <row r="169" spans="1:16" ht="26.25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69"/>
      <c r="P169" s="70"/>
    </row>
    <row r="170" spans="1:16" ht="26.25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69"/>
      <c r="P170" s="70"/>
    </row>
    <row r="171" spans="1:16" ht="26.25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69"/>
      <c r="P171" s="70"/>
    </row>
    <row r="172" spans="1:16" ht="26.25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69"/>
      <c r="P172" s="70"/>
    </row>
    <row r="173" spans="1:16" ht="26.25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69"/>
      <c r="P173" s="70"/>
    </row>
    <row r="174" spans="1:16" ht="26.25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69"/>
      <c r="P174" s="70"/>
    </row>
    <row r="175" spans="1:16" ht="26.25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69"/>
      <c r="P175" s="70"/>
    </row>
    <row r="176" spans="1:16" ht="26.25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69"/>
      <c r="P176" s="70"/>
    </row>
    <row r="177" spans="1:16" ht="26.25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69"/>
      <c r="P177" s="70"/>
    </row>
    <row r="178" spans="1:16" ht="26.25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69"/>
      <c r="P178" s="70"/>
    </row>
    <row r="179" spans="1:16" ht="26.25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69"/>
      <c r="P179" s="70"/>
    </row>
    <row r="180" spans="1:16" ht="26.25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69"/>
      <c r="P180" s="70"/>
    </row>
    <row r="181" spans="1:16" ht="26.25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69"/>
      <c r="P181" s="70"/>
    </row>
    <row r="182" spans="1:16" ht="26.25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69"/>
      <c r="P182" s="70"/>
    </row>
    <row r="183" spans="1:16" ht="26.25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69"/>
      <c r="P183" s="70"/>
    </row>
    <row r="184" spans="1:16" ht="26.25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69"/>
      <c r="P184" s="70"/>
    </row>
    <row r="185" spans="1:16" ht="26.25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69"/>
      <c r="P185" s="70"/>
    </row>
    <row r="186" spans="1:16" ht="26.25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69"/>
      <c r="P186" s="70"/>
    </row>
    <row r="187" spans="1:16" ht="26.25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69"/>
      <c r="P187" s="70"/>
    </row>
    <row r="188" spans="1:16" ht="26.25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69"/>
      <c r="P188" s="70"/>
    </row>
    <row r="189" spans="1:16" ht="26.25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69"/>
      <c r="P189" s="70"/>
    </row>
    <row r="190" spans="1:16" ht="26.25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69"/>
      <c r="P190" s="70"/>
    </row>
    <row r="191" spans="1:16" ht="26.25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69"/>
      <c r="P191" s="70"/>
    </row>
    <row r="192" spans="1:16" ht="26.25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69"/>
      <c r="P192" s="70"/>
    </row>
    <row r="193" spans="1:16" ht="26.25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69"/>
      <c r="P193" s="70"/>
    </row>
    <row r="194" spans="1:16" ht="26.25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69"/>
      <c r="P194" s="70"/>
    </row>
    <row r="195" spans="1:16" ht="26.25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69"/>
      <c r="P195" s="70"/>
    </row>
    <row r="196" spans="1:16" ht="26.25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69"/>
      <c r="P196" s="70"/>
    </row>
    <row r="197" spans="1:16" ht="26.25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69"/>
      <c r="P197" s="70"/>
    </row>
    <row r="198" spans="1:16" ht="26.25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69"/>
      <c r="P198" s="70"/>
    </row>
    <row r="199" spans="1:16" ht="26.25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69"/>
      <c r="P199" s="70"/>
    </row>
    <row r="200" spans="1:16" ht="26.25"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69"/>
      <c r="P200" s="70"/>
    </row>
    <row r="201" spans="1:16" ht="26.25"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69"/>
      <c r="P201" s="70"/>
    </row>
    <row r="202" spans="1:16" ht="26.25"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69"/>
      <c r="P202" s="70"/>
    </row>
    <row r="203" spans="1:16" ht="26.25"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69"/>
      <c r="P203" s="70"/>
    </row>
    <row r="204" spans="1:16" ht="26.25"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69"/>
      <c r="P204" s="70"/>
    </row>
    <row r="205" spans="1:16" ht="26.25"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69"/>
      <c r="P205" s="70"/>
    </row>
    <row r="206" spans="1:16" ht="26.25"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69"/>
      <c r="P206" s="70"/>
    </row>
    <row r="207" spans="1:16" ht="26.25"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69"/>
      <c r="P207" s="70"/>
    </row>
    <row r="208" spans="1:16" ht="26.25"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69"/>
      <c r="P208" s="70"/>
    </row>
    <row r="209" spans="2:16" ht="26.25"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69"/>
      <c r="P209" s="70"/>
    </row>
    <row r="210" spans="2:16" ht="26.25"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69"/>
      <c r="P210" s="70"/>
    </row>
    <row r="211" spans="2:16" ht="26.25"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69"/>
      <c r="P211" s="70"/>
    </row>
    <row r="212" spans="2:16" ht="26.25"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69"/>
      <c r="P212" s="70"/>
    </row>
    <row r="213" spans="2:16" ht="26.25"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69"/>
      <c r="P213" s="70"/>
    </row>
    <row r="214" spans="2:16" ht="26.25"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69"/>
      <c r="P214" s="70"/>
    </row>
    <row r="215" spans="2:16" ht="26.25"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69"/>
      <c r="P215" s="70"/>
    </row>
    <row r="216" spans="2:16" ht="26.25"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69"/>
      <c r="P216" s="70"/>
    </row>
    <row r="217" spans="2:16" ht="26.25"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69"/>
      <c r="P217" s="70"/>
    </row>
    <row r="218" spans="2:16" ht="26.25"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69"/>
      <c r="P218" s="70"/>
    </row>
    <row r="219" spans="2:16" ht="26.25"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69"/>
      <c r="P219" s="70"/>
    </row>
    <row r="220" spans="2:16" ht="26.25"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69"/>
      <c r="P220" s="70"/>
    </row>
    <row r="221" spans="2:16" ht="26.25"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69"/>
      <c r="P221" s="70"/>
    </row>
    <row r="222" spans="2:16" ht="26.25"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69"/>
      <c r="P222" s="70"/>
    </row>
    <row r="223" spans="2:16" ht="26.25"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69"/>
      <c r="P223" s="70"/>
    </row>
    <row r="224" spans="2:16" ht="26.25"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69"/>
      <c r="P224" s="70"/>
    </row>
    <row r="225" spans="2:16" ht="26.25"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69"/>
      <c r="P225" s="70"/>
    </row>
    <row r="226" spans="2:16" ht="26.25"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69"/>
      <c r="P226" s="70"/>
    </row>
  </sheetData>
  <mergeCells count="11">
    <mergeCell ref="B44:G44"/>
    <mergeCell ref="K2:K3"/>
    <mergeCell ref="M2:O2"/>
    <mergeCell ref="K4:O4"/>
    <mergeCell ref="K10:O10"/>
    <mergeCell ref="K38:O38"/>
    <mergeCell ref="K39:M39"/>
    <mergeCell ref="K40:M40"/>
    <mergeCell ref="K41:N41"/>
    <mergeCell ref="K42:N42"/>
    <mergeCell ref="K29:O29"/>
  </mergeCells>
  <conditionalFormatting sqref="O37">
    <cfRule type="expression" dxfId="0" priority="10" stopIfTrue="1">
      <formula>IF(O37&lt;0,TRUE,FALSE)</formula>
    </cfRule>
  </conditionalFormatting>
  <printOptions horizontalCentered="1" gridLinesSet="0"/>
  <pageMargins left="0.59055118110236227" right="0.59055118110236227" top="0.66" bottom="0.39370078740157483" header="0.51181102362204722" footer="0.51181102362204722"/>
  <pageSetup paperSize="9" scale="28" orientation="landscape" r:id="rId1"/>
  <headerFooter alignWithMargins="0"/>
  <colBreaks count="1" manualBreakCount="1">
    <brk id="32" max="64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51EDBF3-FF9B-4B2D-BD86-95178560321E}">
          <x14:formula1>
            <xm:f>'Drop Down'!$B$2:$B$15</xm:f>
          </x14:formula1>
          <xm:sqref>L5:L8 L11:L27 L38 L30:L33</xm:sqref>
        </x14:dataValidation>
        <x14:dataValidation type="list" allowBlank="1" showInputMessage="1" showErrorMessage="1" xr:uid="{720E4EA6-9BAA-43E4-ADEA-5CBB38DBD88D}">
          <x14:formula1>
            <xm:f>'Drop Down'!$C$2:$C$5</xm:f>
          </x14:formula1>
          <xm:sqref>K5:K8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9224-DE2F-4429-9D68-D9FAC424DB5F}">
  <sheetPr codeName="Sheet4"/>
  <dimension ref="B2:H266"/>
  <sheetViews>
    <sheetView workbookViewId="0">
      <selection activeCell="C12" sqref="C12"/>
    </sheetView>
  </sheetViews>
  <sheetFormatPr defaultRowHeight="12.75"/>
  <cols>
    <col min="3" max="3" width="17.42578125" customWidth="1"/>
    <col min="4" max="4" width="18.7109375" customWidth="1"/>
    <col min="5" max="5" width="35.42578125" customWidth="1"/>
    <col min="6" max="6" width="64.5703125" customWidth="1"/>
    <col min="7" max="7" width="30" customWidth="1"/>
    <col min="8" max="8" width="28.42578125" customWidth="1"/>
  </cols>
  <sheetData>
    <row r="2" spans="2:8" ht="30.75" customHeight="1">
      <c r="B2" t="s">
        <v>5</v>
      </c>
      <c r="C2" t="s">
        <v>395</v>
      </c>
      <c r="D2" t="s">
        <v>388</v>
      </c>
      <c r="E2" t="s">
        <v>321</v>
      </c>
      <c r="F2" t="s">
        <v>18</v>
      </c>
      <c r="G2" t="s">
        <v>53</v>
      </c>
      <c r="H2" t="s">
        <v>333</v>
      </c>
    </row>
    <row r="3" spans="2:8">
      <c r="B3" t="s">
        <v>13</v>
      </c>
      <c r="C3" t="s">
        <v>396</v>
      </c>
      <c r="D3" t="s">
        <v>390</v>
      </c>
      <c r="E3" t="s">
        <v>322</v>
      </c>
      <c r="F3" t="s">
        <v>19</v>
      </c>
      <c r="G3" t="s">
        <v>52</v>
      </c>
      <c r="H3" t="s">
        <v>334</v>
      </c>
    </row>
    <row r="4" spans="2:8">
      <c r="B4" t="s">
        <v>14</v>
      </c>
      <c r="C4" t="s">
        <v>397</v>
      </c>
      <c r="D4" t="s">
        <v>389</v>
      </c>
      <c r="E4" t="s">
        <v>323</v>
      </c>
      <c r="F4" t="s">
        <v>34</v>
      </c>
      <c r="G4" t="s">
        <v>59</v>
      </c>
      <c r="H4" t="s">
        <v>335</v>
      </c>
    </row>
    <row r="5" spans="2:8">
      <c r="B5" t="s">
        <v>23</v>
      </c>
      <c r="C5" t="s">
        <v>398</v>
      </c>
      <c r="D5" t="s">
        <v>22</v>
      </c>
      <c r="E5" t="s">
        <v>324</v>
      </c>
      <c r="F5" t="s">
        <v>35</v>
      </c>
      <c r="G5" t="s">
        <v>60</v>
      </c>
      <c r="H5" t="s">
        <v>336</v>
      </c>
    </row>
    <row r="6" spans="2:8">
      <c r="B6" t="s">
        <v>24</v>
      </c>
      <c r="D6" t="s">
        <v>57</v>
      </c>
      <c r="E6" t="s">
        <v>325</v>
      </c>
      <c r="F6" t="s">
        <v>20</v>
      </c>
      <c r="G6" t="s">
        <v>61</v>
      </c>
      <c r="H6" t="s">
        <v>337</v>
      </c>
    </row>
    <row r="7" spans="2:8">
      <c r="B7" t="s">
        <v>12</v>
      </c>
      <c r="D7" t="s">
        <v>307</v>
      </c>
      <c r="E7" t="s">
        <v>326</v>
      </c>
      <c r="F7" t="s">
        <v>33</v>
      </c>
      <c r="G7" t="s">
        <v>62</v>
      </c>
      <c r="H7" t="s">
        <v>338</v>
      </c>
    </row>
    <row r="8" spans="2:8">
      <c r="B8" t="s">
        <v>32</v>
      </c>
      <c r="D8" t="s">
        <v>31</v>
      </c>
      <c r="E8" t="s">
        <v>327</v>
      </c>
      <c r="F8" t="s">
        <v>40</v>
      </c>
      <c r="G8" t="s">
        <v>63</v>
      </c>
      <c r="H8" t="s">
        <v>339</v>
      </c>
    </row>
    <row r="9" spans="2:8">
      <c r="B9" t="s">
        <v>15</v>
      </c>
      <c r="E9" t="s">
        <v>328</v>
      </c>
      <c r="F9" t="s">
        <v>41</v>
      </c>
      <c r="G9" t="s">
        <v>64</v>
      </c>
      <c r="H9" t="s">
        <v>340</v>
      </c>
    </row>
    <row r="10" spans="2:8">
      <c r="B10" t="s">
        <v>25</v>
      </c>
      <c r="E10" t="s">
        <v>329</v>
      </c>
      <c r="F10" t="s">
        <v>42</v>
      </c>
      <c r="G10" t="s">
        <v>65</v>
      </c>
      <c r="H10" t="s">
        <v>341</v>
      </c>
    </row>
    <row r="11" spans="2:8">
      <c r="B11" t="s">
        <v>29</v>
      </c>
      <c r="E11" t="s">
        <v>330</v>
      </c>
      <c r="F11" t="s">
        <v>43</v>
      </c>
      <c r="G11" t="s">
        <v>66</v>
      </c>
      <c r="H11" t="s">
        <v>342</v>
      </c>
    </row>
    <row r="12" spans="2:8">
      <c r="B12" t="s">
        <v>30</v>
      </c>
      <c r="E12" t="s">
        <v>331</v>
      </c>
      <c r="F12" t="s">
        <v>44</v>
      </c>
      <c r="G12" t="s">
        <v>67</v>
      </c>
      <c r="H12" t="s">
        <v>343</v>
      </c>
    </row>
    <row r="13" spans="2:8">
      <c r="B13" t="s">
        <v>26</v>
      </c>
      <c r="E13" t="s">
        <v>332</v>
      </c>
      <c r="F13" t="s">
        <v>45</v>
      </c>
      <c r="G13" t="s">
        <v>68</v>
      </c>
      <c r="H13" t="s">
        <v>344</v>
      </c>
    </row>
    <row r="14" spans="2:8">
      <c r="B14" t="s">
        <v>27</v>
      </c>
      <c r="F14" t="s">
        <v>46</v>
      </c>
      <c r="G14" t="s">
        <v>69</v>
      </c>
      <c r="H14" t="s">
        <v>345</v>
      </c>
    </row>
    <row r="15" spans="2:8">
      <c r="B15" t="s">
        <v>28</v>
      </c>
      <c r="F15" t="s">
        <v>47</v>
      </c>
      <c r="G15" t="s">
        <v>70</v>
      </c>
      <c r="H15" t="s">
        <v>346</v>
      </c>
    </row>
    <row r="16" spans="2:8" ht="15">
      <c r="B16" s="1"/>
      <c r="F16" t="s">
        <v>48</v>
      </c>
      <c r="G16" t="s">
        <v>71</v>
      </c>
      <c r="H16" t="s">
        <v>347</v>
      </c>
    </row>
    <row r="17" spans="6:8">
      <c r="F17" t="s">
        <v>36</v>
      </c>
      <c r="G17" t="s">
        <v>72</v>
      </c>
      <c r="H17" t="s">
        <v>348</v>
      </c>
    </row>
    <row r="18" spans="6:8">
      <c r="F18" t="s">
        <v>37</v>
      </c>
      <c r="G18" t="s">
        <v>73</v>
      </c>
      <c r="H18" t="s">
        <v>349</v>
      </c>
    </row>
    <row r="19" spans="6:8">
      <c r="F19" t="s">
        <v>38</v>
      </c>
      <c r="G19" t="s">
        <v>74</v>
      </c>
      <c r="H19" t="s">
        <v>350</v>
      </c>
    </row>
    <row r="20" spans="6:8">
      <c r="F20" t="s">
        <v>39</v>
      </c>
      <c r="G20" t="s">
        <v>75</v>
      </c>
      <c r="H20" t="s">
        <v>351</v>
      </c>
    </row>
    <row r="21" spans="6:8">
      <c r="F21" t="s">
        <v>302</v>
      </c>
      <c r="G21" t="s">
        <v>76</v>
      </c>
      <c r="H21" t="s">
        <v>352</v>
      </c>
    </row>
    <row r="22" spans="6:8">
      <c r="G22" t="s">
        <v>77</v>
      </c>
      <c r="H22" t="s">
        <v>353</v>
      </c>
    </row>
    <row r="23" spans="6:8">
      <c r="G23" t="s">
        <v>78</v>
      </c>
      <c r="H23" t="s">
        <v>354</v>
      </c>
    </row>
    <row r="24" spans="6:8">
      <c r="G24" t="s">
        <v>79</v>
      </c>
      <c r="H24" t="s">
        <v>355</v>
      </c>
    </row>
    <row r="25" spans="6:8">
      <c r="G25" t="s">
        <v>80</v>
      </c>
      <c r="H25" t="s">
        <v>356</v>
      </c>
    </row>
    <row r="26" spans="6:8">
      <c r="G26" t="s">
        <v>81</v>
      </c>
      <c r="H26" t="s">
        <v>357</v>
      </c>
    </row>
    <row r="27" spans="6:8">
      <c r="G27" t="s">
        <v>82</v>
      </c>
    </row>
    <row r="28" spans="6:8">
      <c r="G28" t="s">
        <v>83</v>
      </c>
    </row>
    <row r="29" spans="6:8">
      <c r="G29" t="s">
        <v>84</v>
      </c>
    </row>
    <row r="30" spans="6:8">
      <c r="G30" t="s">
        <v>85</v>
      </c>
    </row>
    <row r="31" spans="6:8">
      <c r="G31" t="s">
        <v>86</v>
      </c>
    </row>
    <row r="32" spans="6:8">
      <c r="G32" t="s">
        <v>87</v>
      </c>
    </row>
    <row r="33" spans="7:7">
      <c r="G33" t="s">
        <v>88</v>
      </c>
    </row>
    <row r="34" spans="7:7">
      <c r="G34" t="s">
        <v>89</v>
      </c>
    </row>
    <row r="35" spans="7:7">
      <c r="G35" t="s">
        <v>90</v>
      </c>
    </row>
    <row r="36" spans="7:7">
      <c r="G36" t="s">
        <v>91</v>
      </c>
    </row>
    <row r="37" spans="7:7">
      <c r="G37" t="s">
        <v>92</v>
      </c>
    </row>
    <row r="38" spans="7:7">
      <c r="G38" t="s">
        <v>93</v>
      </c>
    </row>
    <row r="39" spans="7:7">
      <c r="G39" t="s">
        <v>94</v>
      </c>
    </row>
    <row r="40" spans="7:7">
      <c r="G40" t="s">
        <v>228</v>
      </c>
    </row>
    <row r="41" spans="7:7">
      <c r="G41" t="s">
        <v>229</v>
      </c>
    </row>
    <row r="42" spans="7:7">
      <c r="G42" t="s">
        <v>230</v>
      </c>
    </row>
    <row r="43" spans="7:7">
      <c r="G43" t="s">
        <v>231</v>
      </c>
    </row>
    <row r="44" spans="7:7">
      <c r="G44" t="s">
        <v>232</v>
      </c>
    </row>
    <row r="45" spans="7:7">
      <c r="G45" t="s">
        <v>233</v>
      </c>
    </row>
    <row r="46" spans="7:7">
      <c r="G46" t="s">
        <v>234</v>
      </c>
    </row>
    <row r="47" spans="7:7">
      <c r="G47" t="s">
        <v>235</v>
      </c>
    </row>
    <row r="48" spans="7:7">
      <c r="G48" t="s">
        <v>236</v>
      </c>
    </row>
    <row r="49" spans="7:7">
      <c r="G49" t="s">
        <v>237</v>
      </c>
    </row>
    <row r="50" spans="7:7">
      <c r="G50" t="s">
        <v>238</v>
      </c>
    </row>
    <row r="51" spans="7:7">
      <c r="G51" t="s">
        <v>239</v>
      </c>
    </row>
    <row r="52" spans="7:7">
      <c r="G52" t="s">
        <v>240</v>
      </c>
    </row>
    <row r="53" spans="7:7">
      <c r="G53" t="s">
        <v>241</v>
      </c>
    </row>
    <row r="54" spans="7:7">
      <c r="G54" t="s">
        <v>242</v>
      </c>
    </row>
    <row r="55" spans="7:7">
      <c r="G55" t="s">
        <v>243</v>
      </c>
    </row>
    <row r="56" spans="7:7">
      <c r="G56" t="s">
        <v>244</v>
      </c>
    </row>
    <row r="57" spans="7:7">
      <c r="G57" t="s">
        <v>245</v>
      </c>
    </row>
    <row r="58" spans="7:7">
      <c r="G58" t="s">
        <v>246</v>
      </c>
    </row>
    <row r="59" spans="7:7">
      <c r="G59" t="s">
        <v>247</v>
      </c>
    </row>
    <row r="60" spans="7:7">
      <c r="G60" t="s">
        <v>248</v>
      </c>
    </row>
    <row r="61" spans="7:7">
      <c r="G61" t="s">
        <v>249</v>
      </c>
    </row>
    <row r="62" spans="7:7">
      <c r="G62" t="s">
        <v>250</v>
      </c>
    </row>
    <row r="63" spans="7:7">
      <c r="G63" t="s">
        <v>251</v>
      </c>
    </row>
    <row r="64" spans="7:7">
      <c r="G64" t="s">
        <v>252</v>
      </c>
    </row>
    <row r="65" spans="7:7">
      <c r="G65" t="s">
        <v>253</v>
      </c>
    </row>
    <row r="66" spans="7:7">
      <c r="G66" t="s">
        <v>254</v>
      </c>
    </row>
    <row r="67" spans="7:7">
      <c r="G67" t="s">
        <v>255</v>
      </c>
    </row>
    <row r="68" spans="7:7">
      <c r="G68" t="s">
        <v>256</v>
      </c>
    </row>
    <row r="69" spans="7:7">
      <c r="G69" t="s">
        <v>257</v>
      </c>
    </row>
    <row r="70" spans="7:7">
      <c r="G70" t="s">
        <v>258</v>
      </c>
    </row>
    <row r="71" spans="7:7">
      <c r="G71" t="s">
        <v>259</v>
      </c>
    </row>
    <row r="72" spans="7:7">
      <c r="G72" t="s">
        <v>260</v>
      </c>
    </row>
    <row r="73" spans="7:7">
      <c r="G73" t="s">
        <v>261</v>
      </c>
    </row>
    <row r="74" spans="7:7">
      <c r="G74" t="s">
        <v>262</v>
      </c>
    </row>
    <row r="75" spans="7:7">
      <c r="G75" t="s">
        <v>263</v>
      </c>
    </row>
    <row r="76" spans="7:7">
      <c r="G76" t="s">
        <v>264</v>
      </c>
    </row>
    <row r="77" spans="7:7">
      <c r="G77" t="s">
        <v>265</v>
      </c>
    </row>
    <row r="78" spans="7:7">
      <c r="G78" t="s">
        <v>266</v>
      </c>
    </row>
    <row r="79" spans="7:7">
      <c r="G79" t="s">
        <v>267</v>
      </c>
    </row>
    <row r="80" spans="7:7">
      <c r="G80" t="s">
        <v>268</v>
      </c>
    </row>
    <row r="81" spans="7:7">
      <c r="G81" t="s">
        <v>269</v>
      </c>
    </row>
    <row r="82" spans="7:7">
      <c r="G82" t="s">
        <v>270</v>
      </c>
    </row>
    <row r="83" spans="7:7">
      <c r="G83" t="s">
        <v>271</v>
      </c>
    </row>
    <row r="84" spans="7:7">
      <c r="G84" t="s">
        <v>272</v>
      </c>
    </row>
    <row r="85" spans="7:7">
      <c r="G85" t="s">
        <v>273</v>
      </c>
    </row>
    <row r="86" spans="7:7">
      <c r="G86" t="s">
        <v>274</v>
      </c>
    </row>
    <row r="87" spans="7:7">
      <c r="G87" t="s">
        <v>275</v>
      </c>
    </row>
    <row r="88" spans="7:7">
      <c r="G88" t="s">
        <v>276</v>
      </c>
    </row>
    <row r="89" spans="7:7">
      <c r="G89" t="s">
        <v>277</v>
      </c>
    </row>
    <row r="90" spans="7:7">
      <c r="G90" t="s">
        <v>278</v>
      </c>
    </row>
    <row r="91" spans="7:7">
      <c r="G91" t="s">
        <v>279</v>
      </c>
    </row>
    <row r="92" spans="7:7">
      <c r="G92" t="s">
        <v>280</v>
      </c>
    </row>
    <row r="93" spans="7:7">
      <c r="G93" t="s">
        <v>281</v>
      </c>
    </row>
    <row r="94" spans="7:7">
      <c r="G94" t="s">
        <v>282</v>
      </c>
    </row>
    <row r="95" spans="7:7">
      <c r="G95" t="s">
        <v>283</v>
      </c>
    </row>
    <row r="96" spans="7:7">
      <c r="G96" t="s">
        <v>284</v>
      </c>
    </row>
    <row r="97" spans="7:7">
      <c r="G97" t="s">
        <v>285</v>
      </c>
    </row>
    <row r="98" spans="7:7">
      <c r="G98" t="s">
        <v>286</v>
      </c>
    </row>
    <row r="99" spans="7:7">
      <c r="G99" t="s">
        <v>287</v>
      </c>
    </row>
    <row r="100" spans="7:7">
      <c r="G100" t="s">
        <v>288</v>
      </c>
    </row>
    <row r="101" spans="7:7">
      <c r="G101" t="s">
        <v>289</v>
      </c>
    </row>
    <row r="102" spans="7:7">
      <c r="G102" t="s">
        <v>290</v>
      </c>
    </row>
    <row r="103" spans="7:7">
      <c r="G103" t="s">
        <v>291</v>
      </c>
    </row>
    <row r="104" spans="7:7">
      <c r="G104" t="s">
        <v>292</v>
      </c>
    </row>
    <row r="105" spans="7:7">
      <c r="G105" t="s">
        <v>293</v>
      </c>
    </row>
    <row r="106" spans="7:7">
      <c r="G106" t="s">
        <v>294</v>
      </c>
    </row>
    <row r="107" spans="7:7">
      <c r="G107" t="s">
        <v>295</v>
      </c>
    </row>
    <row r="108" spans="7:7">
      <c r="G108" t="s">
        <v>296</v>
      </c>
    </row>
    <row r="109" spans="7:7">
      <c r="G109" t="s">
        <v>297</v>
      </c>
    </row>
    <row r="110" spans="7:7">
      <c r="G110" t="s">
        <v>298</v>
      </c>
    </row>
    <row r="111" spans="7:7">
      <c r="G111" t="s">
        <v>299</v>
      </c>
    </row>
    <row r="112" spans="7:7">
      <c r="G112" t="s">
        <v>300</v>
      </c>
    </row>
    <row r="113" spans="7:7">
      <c r="G113" t="s">
        <v>301</v>
      </c>
    </row>
    <row r="114" spans="7:7">
      <c r="G114" t="s">
        <v>50</v>
      </c>
    </row>
    <row r="115" spans="7:7">
      <c r="G115" t="s">
        <v>51</v>
      </c>
    </row>
    <row r="116" spans="7:7">
      <c r="G116" t="s">
        <v>155</v>
      </c>
    </row>
    <row r="117" spans="7:7">
      <c r="G117" t="s">
        <v>156</v>
      </c>
    </row>
    <row r="118" spans="7:7">
      <c r="G118" t="s">
        <v>157</v>
      </c>
    </row>
    <row r="119" spans="7:7">
      <c r="G119" t="s">
        <v>158</v>
      </c>
    </row>
    <row r="120" spans="7:7">
      <c r="G120" t="s">
        <v>159</v>
      </c>
    </row>
    <row r="121" spans="7:7">
      <c r="G121" t="s">
        <v>160</v>
      </c>
    </row>
    <row r="122" spans="7:7">
      <c r="G122" t="s">
        <v>161</v>
      </c>
    </row>
    <row r="123" spans="7:7">
      <c r="G123" t="s">
        <v>162</v>
      </c>
    </row>
    <row r="124" spans="7:7">
      <c r="G124" t="s">
        <v>163</v>
      </c>
    </row>
    <row r="125" spans="7:7">
      <c r="G125" t="s">
        <v>164</v>
      </c>
    </row>
    <row r="126" spans="7:7">
      <c r="G126" t="s">
        <v>165</v>
      </c>
    </row>
    <row r="127" spans="7:7">
      <c r="G127" t="s">
        <v>166</v>
      </c>
    </row>
    <row r="128" spans="7:7">
      <c r="G128" t="s">
        <v>167</v>
      </c>
    </row>
    <row r="129" spans="7:7">
      <c r="G129" t="s">
        <v>168</v>
      </c>
    </row>
    <row r="130" spans="7:7">
      <c r="G130" t="s">
        <v>169</v>
      </c>
    </row>
    <row r="131" spans="7:7">
      <c r="G131" t="s">
        <v>170</v>
      </c>
    </row>
    <row r="132" spans="7:7">
      <c r="G132" t="s">
        <v>171</v>
      </c>
    </row>
    <row r="133" spans="7:7">
      <c r="G133" t="s">
        <v>172</v>
      </c>
    </row>
    <row r="134" spans="7:7">
      <c r="G134" t="s">
        <v>173</v>
      </c>
    </row>
    <row r="135" spans="7:7">
      <c r="G135" t="s">
        <v>174</v>
      </c>
    </row>
    <row r="136" spans="7:7">
      <c r="G136" t="s">
        <v>175</v>
      </c>
    </row>
    <row r="137" spans="7:7">
      <c r="G137" t="s">
        <v>176</v>
      </c>
    </row>
    <row r="138" spans="7:7">
      <c r="G138" t="s">
        <v>177</v>
      </c>
    </row>
    <row r="139" spans="7:7">
      <c r="G139" t="s">
        <v>178</v>
      </c>
    </row>
    <row r="140" spans="7:7">
      <c r="G140" t="s">
        <v>99</v>
      </c>
    </row>
    <row r="141" spans="7:7">
      <c r="G141" t="s">
        <v>98</v>
      </c>
    </row>
    <row r="142" spans="7:7">
      <c r="G142" t="s">
        <v>97</v>
      </c>
    </row>
    <row r="143" spans="7:7">
      <c r="G143" t="s">
        <v>96</v>
      </c>
    </row>
    <row r="144" spans="7:7">
      <c r="G144" t="s">
        <v>95</v>
      </c>
    </row>
    <row r="145" spans="7:7">
      <c r="G145" t="s">
        <v>179</v>
      </c>
    </row>
    <row r="146" spans="7:7">
      <c r="G146" t="s">
        <v>180</v>
      </c>
    </row>
    <row r="147" spans="7:7">
      <c r="G147" t="s">
        <v>181</v>
      </c>
    </row>
    <row r="148" spans="7:7">
      <c r="G148" t="s">
        <v>182</v>
      </c>
    </row>
    <row r="149" spans="7:7">
      <c r="G149" t="s">
        <v>183</v>
      </c>
    </row>
    <row r="150" spans="7:7">
      <c r="G150" t="s">
        <v>184</v>
      </c>
    </row>
    <row r="151" spans="7:7">
      <c r="G151" t="s">
        <v>185</v>
      </c>
    </row>
    <row r="152" spans="7:7">
      <c r="G152" t="s">
        <v>186</v>
      </c>
    </row>
    <row r="153" spans="7:7">
      <c r="G153" t="s">
        <v>187</v>
      </c>
    </row>
    <row r="154" spans="7:7">
      <c r="G154" t="s">
        <v>188</v>
      </c>
    </row>
    <row r="155" spans="7:7">
      <c r="G155" t="s">
        <v>189</v>
      </c>
    </row>
    <row r="156" spans="7:7">
      <c r="G156" t="s">
        <v>190</v>
      </c>
    </row>
    <row r="157" spans="7:7">
      <c r="G157" t="s">
        <v>191</v>
      </c>
    </row>
    <row r="158" spans="7:7">
      <c r="G158" t="s">
        <v>192</v>
      </c>
    </row>
    <row r="159" spans="7:7">
      <c r="G159" t="s">
        <v>193</v>
      </c>
    </row>
    <row r="160" spans="7:7">
      <c r="G160" t="s">
        <v>194</v>
      </c>
    </row>
    <row r="161" spans="7:7">
      <c r="G161" t="s">
        <v>195</v>
      </c>
    </row>
    <row r="162" spans="7:7">
      <c r="G162" t="s">
        <v>196</v>
      </c>
    </row>
    <row r="163" spans="7:7">
      <c r="G163" t="s">
        <v>197</v>
      </c>
    </row>
    <row r="164" spans="7:7">
      <c r="G164" t="s">
        <v>198</v>
      </c>
    </row>
    <row r="165" spans="7:7">
      <c r="G165" t="s">
        <v>199</v>
      </c>
    </row>
    <row r="166" spans="7:7">
      <c r="G166" t="s">
        <v>200</v>
      </c>
    </row>
    <row r="167" spans="7:7">
      <c r="G167" t="s">
        <v>201</v>
      </c>
    </row>
    <row r="168" spans="7:7">
      <c r="G168" t="s">
        <v>202</v>
      </c>
    </row>
    <row r="169" spans="7:7">
      <c r="G169" t="s">
        <v>203</v>
      </c>
    </row>
    <row r="170" spans="7:7">
      <c r="G170" t="s">
        <v>204</v>
      </c>
    </row>
    <row r="171" spans="7:7">
      <c r="G171" t="s">
        <v>205</v>
      </c>
    </row>
    <row r="172" spans="7:7">
      <c r="G172" t="s">
        <v>206</v>
      </c>
    </row>
    <row r="173" spans="7:7">
      <c r="G173" t="s">
        <v>207</v>
      </c>
    </row>
    <row r="174" spans="7:7">
      <c r="G174" t="s">
        <v>208</v>
      </c>
    </row>
    <row r="175" spans="7:7">
      <c r="G175" t="s">
        <v>209</v>
      </c>
    </row>
    <row r="176" spans="7:7">
      <c r="G176" t="s">
        <v>210</v>
      </c>
    </row>
    <row r="177" spans="7:7">
      <c r="G177" t="s">
        <v>211</v>
      </c>
    </row>
    <row r="178" spans="7:7">
      <c r="G178" t="s">
        <v>212</v>
      </c>
    </row>
    <row r="179" spans="7:7">
      <c r="G179" t="s">
        <v>213</v>
      </c>
    </row>
    <row r="180" spans="7:7">
      <c r="G180" t="s">
        <v>214</v>
      </c>
    </row>
    <row r="181" spans="7:7">
      <c r="G181" t="s">
        <v>215</v>
      </c>
    </row>
    <row r="182" spans="7:7">
      <c r="G182" t="s">
        <v>216</v>
      </c>
    </row>
    <row r="183" spans="7:7">
      <c r="G183" t="s">
        <v>217</v>
      </c>
    </row>
    <row r="184" spans="7:7">
      <c r="G184" t="s">
        <v>218</v>
      </c>
    </row>
    <row r="185" spans="7:7">
      <c r="G185" t="s">
        <v>219</v>
      </c>
    </row>
    <row r="186" spans="7:7">
      <c r="G186" t="s">
        <v>220</v>
      </c>
    </row>
    <row r="187" spans="7:7">
      <c r="G187" t="s">
        <v>221</v>
      </c>
    </row>
    <row r="188" spans="7:7">
      <c r="G188" t="s">
        <v>222</v>
      </c>
    </row>
    <row r="189" spans="7:7">
      <c r="G189" t="s">
        <v>223</v>
      </c>
    </row>
    <row r="190" spans="7:7">
      <c r="G190" t="s">
        <v>224</v>
      </c>
    </row>
    <row r="191" spans="7:7">
      <c r="G191" t="s">
        <v>225</v>
      </c>
    </row>
    <row r="192" spans="7:7">
      <c r="G192" t="s">
        <v>226</v>
      </c>
    </row>
    <row r="193" spans="7:7">
      <c r="G193" t="s">
        <v>227</v>
      </c>
    </row>
    <row r="194" spans="7:7">
      <c r="G194" t="s">
        <v>49</v>
      </c>
    </row>
    <row r="195" spans="7:7">
      <c r="G195" t="s">
        <v>100</v>
      </c>
    </row>
    <row r="196" spans="7:7">
      <c r="G196" t="s">
        <v>101</v>
      </c>
    </row>
    <row r="197" spans="7:7">
      <c r="G197" t="s">
        <v>102</v>
      </c>
    </row>
    <row r="198" spans="7:7">
      <c r="G198" t="s">
        <v>103</v>
      </c>
    </row>
    <row r="199" spans="7:7">
      <c r="G199" t="s">
        <v>104</v>
      </c>
    </row>
    <row r="200" spans="7:7">
      <c r="G200" t="s">
        <v>105</v>
      </c>
    </row>
    <row r="201" spans="7:7">
      <c r="G201" t="s">
        <v>106</v>
      </c>
    </row>
    <row r="202" spans="7:7">
      <c r="G202" t="s">
        <v>107</v>
      </c>
    </row>
    <row r="203" spans="7:7">
      <c r="G203" t="s">
        <v>108</v>
      </c>
    </row>
    <row r="204" spans="7:7">
      <c r="G204" t="s">
        <v>109</v>
      </c>
    </row>
    <row r="205" spans="7:7">
      <c r="G205" t="s">
        <v>110</v>
      </c>
    </row>
    <row r="206" spans="7:7">
      <c r="G206" t="s">
        <v>111</v>
      </c>
    </row>
    <row r="207" spans="7:7">
      <c r="G207" t="s">
        <v>54</v>
      </c>
    </row>
    <row r="208" spans="7:7">
      <c r="G208" t="s">
        <v>55</v>
      </c>
    </row>
    <row r="209" spans="7:7">
      <c r="G209" t="s">
        <v>112</v>
      </c>
    </row>
    <row r="210" spans="7:7">
      <c r="G210" t="s">
        <v>113</v>
      </c>
    </row>
    <row r="211" spans="7:7">
      <c r="G211" t="s">
        <v>114</v>
      </c>
    </row>
    <row r="212" spans="7:7">
      <c r="G212" t="s">
        <v>115</v>
      </c>
    </row>
    <row r="213" spans="7:7">
      <c r="G213" t="s">
        <v>116</v>
      </c>
    </row>
    <row r="214" spans="7:7">
      <c r="G214" t="s">
        <v>117</v>
      </c>
    </row>
    <row r="215" spans="7:7">
      <c r="G215" t="s">
        <v>118</v>
      </c>
    </row>
    <row r="216" spans="7:7">
      <c r="G216" t="s">
        <v>119</v>
      </c>
    </row>
    <row r="217" spans="7:7">
      <c r="G217" t="s">
        <v>120</v>
      </c>
    </row>
    <row r="218" spans="7:7">
      <c r="G218" t="s">
        <v>121</v>
      </c>
    </row>
    <row r="219" spans="7:7">
      <c r="G219" t="s">
        <v>122</v>
      </c>
    </row>
    <row r="220" spans="7:7">
      <c r="G220" t="s">
        <v>123</v>
      </c>
    </row>
    <row r="221" spans="7:7">
      <c r="G221" t="s">
        <v>124</v>
      </c>
    </row>
    <row r="222" spans="7:7">
      <c r="G222" t="s">
        <v>125</v>
      </c>
    </row>
    <row r="223" spans="7:7">
      <c r="G223" t="s">
        <v>126</v>
      </c>
    </row>
    <row r="224" spans="7:7">
      <c r="G224" t="s">
        <v>56</v>
      </c>
    </row>
    <row r="225" spans="7:7">
      <c r="G225" t="s">
        <v>127</v>
      </c>
    </row>
    <row r="226" spans="7:7">
      <c r="G226" t="s">
        <v>128</v>
      </c>
    </row>
    <row r="227" spans="7:7">
      <c r="G227" t="s">
        <v>129</v>
      </c>
    </row>
    <row r="228" spans="7:7">
      <c r="G228" t="s">
        <v>130</v>
      </c>
    </row>
    <row r="229" spans="7:7">
      <c r="G229" t="s">
        <v>131</v>
      </c>
    </row>
    <row r="230" spans="7:7">
      <c r="G230" t="s">
        <v>132</v>
      </c>
    </row>
    <row r="231" spans="7:7">
      <c r="G231" t="s">
        <v>133</v>
      </c>
    </row>
    <row r="232" spans="7:7">
      <c r="G232" t="s">
        <v>134</v>
      </c>
    </row>
    <row r="233" spans="7:7">
      <c r="G233" t="s">
        <v>135</v>
      </c>
    </row>
    <row r="234" spans="7:7">
      <c r="G234" t="s">
        <v>136</v>
      </c>
    </row>
    <row r="235" spans="7:7">
      <c r="G235" t="s">
        <v>137</v>
      </c>
    </row>
    <row r="236" spans="7:7">
      <c r="G236" t="s">
        <v>138</v>
      </c>
    </row>
    <row r="237" spans="7:7">
      <c r="G237" t="s">
        <v>139</v>
      </c>
    </row>
    <row r="238" spans="7:7">
      <c r="G238" t="s">
        <v>140</v>
      </c>
    </row>
    <row r="239" spans="7:7">
      <c r="G239" t="s">
        <v>141</v>
      </c>
    </row>
    <row r="240" spans="7:7">
      <c r="G240" t="s">
        <v>142</v>
      </c>
    </row>
    <row r="241" spans="7:7">
      <c r="G241" t="s">
        <v>143</v>
      </c>
    </row>
    <row r="242" spans="7:7">
      <c r="G242" t="s">
        <v>144</v>
      </c>
    </row>
    <row r="243" spans="7:7">
      <c r="G243" t="s">
        <v>145</v>
      </c>
    </row>
    <row r="244" spans="7:7">
      <c r="G244" t="s">
        <v>146</v>
      </c>
    </row>
    <row r="245" spans="7:7">
      <c r="G245" t="s">
        <v>147</v>
      </c>
    </row>
    <row r="246" spans="7:7">
      <c r="G246" t="s">
        <v>148</v>
      </c>
    </row>
    <row r="247" spans="7:7">
      <c r="G247" t="s">
        <v>149</v>
      </c>
    </row>
    <row r="248" spans="7:7">
      <c r="G248" t="s">
        <v>150</v>
      </c>
    </row>
    <row r="249" spans="7:7">
      <c r="G249" t="s">
        <v>151</v>
      </c>
    </row>
    <row r="250" spans="7:7">
      <c r="G250" t="s">
        <v>58</v>
      </c>
    </row>
    <row r="251" spans="7:7">
      <c r="G251" t="s">
        <v>152</v>
      </c>
    </row>
    <row r="252" spans="7:7">
      <c r="G252" t="s">
        <v>153</v>
      </c>
    </row>
    <row r="253" spans="7:7">
      <c r="G253" t="s">
        <v>154</v>
      </c>
    </row>
    <row r="254" spans="7:7">
      <c r="G254" t="s">
        <v>365</v>
      </c>
    </row>
    <row r="255" spans="7:7">
      <c r="G255" t="s">
        <v>260</v>
      </c>
    </row>
    <row r="256" spans="7:7">
      <c r="G256" t="s">
        <v>262</v>
      </c>
    </row>
    <row r="257" spans="7:7">
      <c r="G257" t="s">
        <v>263</v>
      </c>
    </row>
    <row r="258" spans="7:7">
      <c r="G258" t="s">
        <v>286</v>
      </c>
    </row>
    <row r="259" spans="7:7">
      <c r="G259" t="s">
        <v>288</v>
      </c>
    </row>
    <row r="260" spans="7:7">
      <c r="G260" t="s">
        <v>292</v>
      </c>
    </row>
    <row r="261" spans="7:7">
      <c r="G261" t="s">
        <v>366</v>
      </c>
    </row>
    <row r="262" spans="7:7">
      <c r="G262" t="s">
        <v>367</v>
      </c>
    </row>
    <row r="263" spans="7:7">
      <c r="G263" t="s">
        <v>368</v>
      </c>
    </row>
    <row r="264" spans="7:7">
      <c r="G264" t="s">
        <v>369</v>
      </c>
    </row>
    <row r="265" spans="7:7">
      <c r="G265" t="s">
        <v>370</v>
      </c>
    </row>
    <row r="266" spans="7:7">
      <c r="G266" t="s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35DB6-C9CB-4B2E-A252-0CE8CFA94841}">
  <sheetPr codeName="Sheet5"/>
  <dimension ref="B1:S127"/>
  <sheetViews>
    <sheetView topLeftCell="B70" workbookViewId="0">
      <selection activeCell="Z122" sqref="Z122"/>
    </sheetView>
  </sheetViews>
  <sheetFormatPr defaultRowHeight="12.75"/>
  <cols>
    <col min="2" max="2" width="20.42578125" customWidth="1"/>
    <col min="3" max="3" width="12.42578125" customWidth="1"/>
    <col min="4" max="4" width="10.28515625" customWidth="1"/>
    <col min="5" max="5" width="9.7109375" customWidth="1"/>
    <col min="6" max="6" width="10.42578125" customWidth="1"/>
    <col min="9" max="9" width="11" customWidth="1"/>
    <col min="17" max="17" width="31.7109375" customWidth="1"/>
  </cols>
  <sheetData>
    <row r="1" spans="2:11" ht="27.6" customHeight="1">
      <c r="B1" s="128" t="s">
        <v>383</v>
      </c>
      <c r="C1" s="129"/>
      <c r="D1" s="129"/>
      <c r="E1" s="129"/>
      <c r="F1" s="129"/>
      <c r="G1" s="129"/>
      <c r="H1" s="129"/>
      <c r="I1" s="130"/>
    </row>
    <row r="2" spans="2:11" ht="25.5">
      <c r="B2" s="6"/>
      <c r="C2" s="8">
        <v>2020</v>
      </c>
      <c r="D2" s="8">
        <v>2021</v>
      </c>
      <c r="E2" s="8">
        <v>2022</v>
      </c>
      <c r="F2" s="8">
        <v>2023</v>
      </c>
      <c r="G2" s="8">
        <v>2024</v>
      </c>
      <c r="H2" s="8">
        <v>2025</v>
      </c>
      <c r="I2" s="9" t="s">
        <v>306</v>
      </c>
    </row>
    <row r="3" spans="2:11">
      <c r="B3" s="6" t="s">
        <v>309</v>
      </c>
      <c r="C3" s="4"/>
      <c r="D3" s="4"/>
      <c r="E3" s="4"/>
      <c r="F3" s="4"/>
      <c r="G3" s="4"/>
      <c r="H3" s="4"/>
      <c r="I3" s="7">
        <f>'Slaucamās govis'!$O$9</f>
        <v>0</v>
      </c>
    </row>
    <row r="4" spans="2:11">
      <c r="B4" s="6" t="s">
        <v>310</v>
      </c>
      <c r="C4" s="4"/>
      <c r="D4" s="4"/>
      <c r="E4" s="4"/>
      <c r="F4" s="4"/>
      <c r="G4" s="4"/>
      <c r="H4" s="4"/>
      <c r="I4" s="7">
        <f>'Slaucamās govis'!$O$35</f>
        <v>0</v>
      </c>
    </row>
    <row r="5" spans="2:11">
      <c r="B5" s="6" t="s">
        <v>311</v>
      </c>
      <c r="C5" s="4">
        <f>C3-C4</f>
        <v>0</v>
      </c>
      <c r="D5" s="4">
        <f t="shared" ref="D5:H5" si="0">D3-D4</f>
        <v>0</v>
      </c>
      <c r="E5" s="4">
        <f t="shared" si="0"/>
        <v>0</v>
      </c>
      <c r="F5" s="4">
        <f t="shared" si="0"/>
        <v>0</v>
      </c>
      <c r="G5" s="4">
        <f t="shared" si="0"/>
        <v>0</v>
      </c>
      <c r="H5" s="4">
        <f t="shared" si="0"/>
        <v>0</v>
      </c>
      <c r="I5" s="7">
        <f>'Slaucamās govis'!$O$37</f>
        <v>0</v>
      </c>
    </row>
    <row r="7" spans="2:11" ht="25.9" customHeight="1">
      <c r="B7" s="131" t="s">
        <v>314</v>
      </c>
      <c r="C7" s="131"/>
      <c r="D7" s="131"/>
      <c r="E7" s="131"/>
      <c r="F7" s="131"/>
      <c r="H7" s="135" t="s">
        <v>359</v>
      </c>
      <c r="I7" s="135"/>
      <c r="J7" s="135"/>
      <c r="K7" s="135"/>
    </row>
    <row r="8" spans="2:11" ht="38.25">
      <c r="B8" s="8"/>
      <c r="C8" s="8" t="s">
        <v>312</v>
      </c>
      <c r="D8" s="8" t="s">
        <v>313</v>
      </c>
      <c r="E8" s="8" t="s">
        <v>308</v>
      </c>
      <c r="F8" s="9" t="s">
        <v>306</v>
      </c>
      <c r="H8" s="8" t="s">
        <v>312</v>
      </c>
      <c r="I8" s="8" t="s">
        <v>313</v>
      </c>
      <c r="J8" s="8" t="s">
        <v>308</v>
      </c>
      <c r="K8" s="9" t="s">
        <v>306</v>
      </c>
    </row>
    <row r="9" spans="2:11">
      <c r="B9" s="12" t="s">
        <v>309</v>
      </c>
      <c r="C9" s="10"/>
      <c r="D9" s="10"/>
      <c r="E9" s="10"/>
      <c r="F9" s="11">
        <f>I3</f>
        <v>0</v>
      </c>
      <c r="G9" t="s">
        <v>309</v>
      </c>
      <c r="H9" s="4"/>
      <c r="I9" s="4"/>
      <c r="J9" s="4"/>
      <c r="K9" s="7">
        <f>F9</f>
        <v>0</v>
      </c>
    </row>
    <row r="10" spans="2:11">
      <c r="B10" s="12" t="s">
        <v>310</v>
      </c>
      <c r="C10" s="10"/>
      <c r="D10" s="10"/>
      <c r="E10" s="10"/>
      <c r="F10" s="11">
        <f>I4</f>
        <v>0</v>
      </c>
      <c r="G10" t="s">
        <v>310</v>
      </c>
      <c r="H10" s="4"/>
      <c r="I10" s="4"/>
      <c r="J10" s="4"/>
      <c r="K10" s="7">
        <f>F10</f>
        <v>0</v>
      </c>
    </row>
    <row r="11" spans="2:11">
      <c r="B11" s="12" t="s">
        <v>311</v>
      </c>
      <c r="C11" s="10"/>
      <c r="D11" s="10"/>
      <c r="E11" s="10"/>
      <c r="F11" s="11">
        <f>I5</f>
        <v>0</v>
      </c>
      <c r="G11" t="s">
        <v>311</v>
      </c>
      <c r="H11" s="4">
        <f>H9-H10</f>
        <v>0</v>
      </c>
      <c r="I11" s="4">
        <f t="shared" ref="I11:J11" si="1">I9-I10</f>
        <v>0</v>
      </c>
      <c r="J11" s="4">
        <f t="shared" si="1"/>
        <v>0</v>
      </c>
      <c r="K11" s="7">
        <f>F11</f>
        <v>0</v>
      </c>
    </row>
    <row r="13" spans="2:11">
      <c r="B13" s="138" t="s">
        <v>317</v>
      </c>
      <c r="C13" s="139"/>
      <c r="D13" s="140"/>
    </row>
    <row r="14" spans="2:11">
      <c r="B14" s="6"/>
      <c r="C14" s="9" t="s">
        <v>402</v>
      </c>
      <c r="D14" s="9" t="s">
        <v>403</v>
      </c>
    </row>
    <row r="15" spans="2:11">
      <c r="B15" s="14">
        <v>2019</v>
      </c>
      <c r="C15" s="4"/>
      <c r="D15" s="4"/>
    </row>
    <row r="16" spans="2:11">
      <c r="B16" s="14">
        <v>2020</v>
      </c>
      <c r="C16" s="91">
        <v>0.31900000000000001</v>
      </c>
      <c r="D16" s="91">
        <v>0.28199999999999997</v>
      </c>
    </row>
    <row r="17" spans="2:4">
      <c r="B17" s="14">
        <v>2021</v>
      </c>
      <c r="C17" s="91">
        <v>0.35</v>
      </c>
      <c r="D17" s="91">
        <v>0.318</v>
      </c>
    </row>
    <row r="18" spans="2:4">
      <c r="B18" s="14">
        <v>2022</v>
      </c>
      <c r="C18" s="91">
        <v>0.47</v>
      </c>
      <c r="D18" s="91">
        <v>0.37</v>
      </c>
    </row>
    <row r="19" spans="2:4">
      <c r="B19" s="14">
        <v>2023</v>
      </c>
      <c r="C19" s="91">
        <v>0.35499999999999998</v>
      </c>
      <c r="D19" s="91">
        <v>0.32</v>
      </c>
    </row>
    <row r="20" spans="2:4">
      <c r="B20" s="14">
        <v>2024</v>
      </c>
      <c r="C20" s="91">
        <v>0.4</v>
      </c>
      <c r="D20" s="91">
        <v>0.36</v>
      </c>
    </row>
    <row r="21" spans="2:4">
      <c r="B21" s="14">
        <v>2025</v>
      </c>
      <c r="C21" s="91">
        <v>0.47699999999999998</v>
      </c>
      <c r="D21" s="91">
        <v>0.47699999999999998</v>
      </c>
    </row>
    <row r="22" spans="2:4">
      <c r="B22" s="14" t="s">
        <v>364</v>
      </c>
      <c r="C22" s="92">
        <f>ROUND(AVERAGE(C16:C21),2)</f>
        <v>0.4</v>
      </c>
      <c r="D22" s="92">
        <f>ROUND(AVERAGE(D16:D21),2)</f>
        <v>0.35</v>
      </c>
    </row>
    <row r="24" spans="2:4">
      <c r="B24" s="137" t="s">
        <v>318</v>
      </c>
      <c r="C24" s="137"/>
      <c r="D24" s="137"/>
    </row>
    <row r="25" spans="2:4">
      <c r="B25" s="6"/>
      <c r="C25" s="13" t="s">
        <v>315</v>
      </c>
      <c r="D25" s="13" t="s">
        <v>316</v>
      </c>
    </row>
    <row r="26" spans="2:4">
      <c r="B26" s="14">
        <v>2019</v>
      </c>
      <c r="C26" s="4"/>
      <c r="D26" s="4"/>
    </row>
    <row r="27" spans="2:4">
      <c r="B27" s="14">
        <v>2020</v>
      </c>
      <c r="C27" s="4">
        <v>37</v>
      </c>
      <c r="D27" s="4">
        <v>20</v>
      </c>
    </row>
    <row r="28" spans="2:4">
      <c r="B28" s="14">
        <v>2021</v>
      </c>
      <c r="C28" s="4">
        <v>28</v>
      </c>
      <c r="D28" s="4">
        <v>15</v>
      </c>
    </row>
    <row r="29" spans="2:4">
      <c r="B29" s="14">
        <v>2022</v>
      </c>
      <c r="C29" s="4">
        <v>39</v>
      </c>
      <c r="D29" s="4">
        <v>13</v>
      </c>
    </row>
    <row r="30" spans="2:4">
      <c r="B30" s="14">
        <v>2023</v>
      </c>
      <c r="C30" s="4">
        <v>41</v>
      </c>
      <c r="D30" s="4">
        <v>14</v>
      </c>
    </row>
    <row r="31" spans="2:4">
      <c r="B31" s="14">
        <v>2024</v>
      </c>
      <c r="C31" s="4">
        <v>40</v>
      </c>
      <c r="D31" s="4">
        <v>18.2</v>
      </c>
    </row>
    <row r="32" spans="2:4">
      <c r="B32" s="14">
        <v>2025</v>
      </c>
      <c r="C32" s="4">
        <v>40</v>
      </c>
      <c r="D32" s="4">
        <v>17.3</v>
      </c>
    </row>
    <row r="33" spans="2:19">
      <c r="B33" s="14" t="s">
        <v>363</v>
      </c>
      <c r="C33" s="92">
        <f>ROUND(AVERAGE(C27:C32),2)</f>
        <v>37.5</v>
      </c>
      <c r="D33" s="5">
        <f>ROUND(AVERAGE(D27:D32),2)</f>
        <v>16.25</v>
      </c>
    </row>
    <row r="35" spans="2:19" ht="15">
      <c r="B35" s="132" t="s">
        <v>382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4"/>
    </row>
    <row r="36" spans="2:19" ht="38.25">
      <c r="B36" s="5"/>
      <c r="C36" s="9" t="s">
        <v>372</v>
      </c>
      <c r="D36" s="9" t="s">
        <v>385</v>
      </c>
      <c r="E36" s="9" t="s">
        <v>375</v>
      </c>
      <c r="F36" s="9" t="s">
        <v>380</v>
      </c>
      <c r="G36" s="9" t="s">
        <v>377</v>
      </c>
      <c r="H36" s="9" t="s">
        <v>381</v>
      </c>
      <c r="I36" s="9" t="s">
        <v>379</v>
      </c>
      <c r="J36" s="9" t="s">
        <v>386</v>
      </c>
      <c r="K36" s="9" t="s">
        <v>387</v>
      </c>
      <c r="L36" s="9"/>
      <c r="M36" s="9"/>
    </row>
    <row r="37" spans="2:19" ht="15">
      <c r="B37" s="13">
        <v>2019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9" ht="15">
      <c r="B38" s="13">
        <v>2020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9" ht="15">
      <c r="B39" s="5">
        <v>2021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9" ht="15">
      <c r="B40" s="13">
        <v>2022</v>
      </c>
      <c r="C40" s="15">
        <v>5010</v>
      </c>
      <c r="D40" s="15">
        <v>1996</v>
      </c>
      <c r="E40" s="15">
        <v>3105</v>
      </c>
      <c r="F40" s="15">
        <v>16371</v>
      </c>
      <c r="G40" s="15">
        <v>1507</v>
      </c>
      <c r="H40" s="15">
        <v>3180</v>
      </c>
      <c r="I40" s="15">
        <v>3493</v>
      </c>
      <c r="J40" s="15">
        <v>854</v>
      </c>
      <c r="K40" s="15">
        <v>2906</v>
      </c>
      <c r="L40" s="15"/>
      <c r="M40" s="15"/>
    </row>
    <row r="41" spans="2:19" ht="15">
      <c r="B41" s="13">
        <v>2023</v>
      </c>
      <c r="C41" s="15">
        <v>9005</v>
      </c>
      <c r="D41" s="15">
        <v>-850</v>
      </c>
      <c r="E41" s="15">
        <v>2275</v>
      </c>
      <c r="F41" s="15">
        <v>9731</v>
      </c>
      <c r="G41" s="15">
        <v>-96</v>
      </c>
      <c r="H41" s="15">
        <v>2327</v>
      </c>
      <c r="I41" s="15">
        <v>2774</v>
      </c>
      <c r="J41" s="15">
        <v>2021</v>
      </c>
      <c r="K41" s="15">
        <v>6051</v>
      </c>
      <c r="L41" s="15"/>
      <c r="M41" s="15"/>
    </row>
    <row r="42" spans="2:19" ht="15">
      <c r="B42" s="5">
        <v>2024</v>
      </c>
      <c r="C42" s="15">
        <v>9369</v>
      </c>
      <c r="D42" s="15">
        <v>4101</v>
      </c>
      <c r="E42" s="15">
        <v>3376</v>
      </c>
      <c r="F42" s="15">
        <v>7616</v>
      </c>
      <c r="G42" s="15">
        <v>1250</v>
      </c>
      <c r="H42" s="15">
        <v>4252</v>
      </c>
      <c r="I42" s="15">
        <v>4651</v>
      </c>
      <c r="J42" s="15">
        <v>3076</v>
      </c>
      <c r="K42" s="15">
        <v>4484</v>
      </c>
      <c r="L42" s="15"/>
      <c r="M42" s="15"/>
    </row>
    <row r="43" spans="2:19" ht="15">
      <c r="B43" s="5" t="s">
        <v>362</v>
      </c>
      <c r="C43" s="15">
        <v>9246</v>
      </c>
      <c r="D43" s="15">
        <v>1924</v>
      </c>
      <c r="E43" s="15">
        <v>2671</v>
      </c>
      <c r="F43" s="15">
        <v>4464</v>
      </c>
      <c r="G43" s="15">
        <v>979</v>
      </c>
      <c r="H43" s="15">
        <v>4389</v>
      </c>
      <c r="I43" s="15">
        <v>4835</v>
      </c>
      <c r="J43" s="15">
        <v>-622</v>
      </c>
      <c r="K43" s="15">
        <v>4404</v>
      </c>
      <c r="L43" s="15"/>
      <c r="M43" s="15"/>
    </row>
    <row r="44" spans="2:19" ht="15">
      <c r="B44" s="136" t="s">
        <v>319</v>
      </c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</row>
    <row r="45" spans="2:19" s="16" customFormat="1" ht="29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P45"/>
      <c r="Q45"/>
      <c r="R45"/>
      <c r="S45"/>
    </row>
    <row r="46" spans="2:19" ht="15">
      <c r="B46" s="13">
        <v>2022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spans="2:19" ht="15">
      <c r="B47" s="13">
        <v>2023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spans="2:19" ht="15">
      <c r="B48" s="5">
        <v>2024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9" ht="15">
      <c r="B49" s="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spans="2:19" ht="15">
      <c r="B50" s="132" t="s">
        <v>320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4"/>
    </row>
    <row r="51" spans="2:19" s="16" customFormat="1" ht="29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P51"/>
      <c r="Q51"/>
      <c r="R51"/>
      <c r="S51"/>
    </row>
    <row r="52" spans="2:19" ht="15">
      <c r="B52" s="13">
        <v>2022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spans="2:19" ht="15">
      <c r="B53" s="13">
        <v>2023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2:19" ht="15">
      <c r="B54" s="5">
        <v>2024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9" ht="15">
      <c r="B55" s="5" t="s">
        <v>362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spans="2:19" ht="15">
      <c r="B56" s="132" t="s">
        <v>384</v>
      </c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4"/>
    </row>
    <row r="57" spans="2:19" ht="38.25">
      <c r="B57" s="9"/>
      <c r="C57" s="9" t="s">
        <v>372</v>
      </c>
      <c r="D57" s="9" t="s">
        <v>385</v>
      </c>
      <c r="E57" s="9" t="s">
        <v>375</v>
      </c>
      <c r="F57" s="9" t="s">
        <v>380</v>
      </c>
      <c r="G57" s="9" t="s">
        <v>377</v>
      </c>
      <c r="H57" s="9" t="s">
        <v>381</v>
      </c>
      <c r="I57" s="9" t="s">
        <v>379</v>
      </c>
      <c r="J57" s="9"/>
      <c r="K57" s="9"/>
      <c r="L57" s="9"/>
      <c r="M57" s="9"/>
    </row>
    <row r="58" spans="2:19" ht="15">
      <c r="B58" s="13">
        <v>2022</v>
      </c>
      <c r="C58" s="15">
        <v>4460</v>
      </c>
      <c r="D58" s="15">
        <v>574</v>
      </c>
      <c r="E58" s="15">
        <v>3265</v>
      </c>
      <c r="F58" s="15">
        <v>1584</v>
      </c>
      <c r="G58" s="15">
        <v>3434</v>
      </c>
      <c r="H58" s="15">
        <v>3269</v>
      </c>
      <c r="I58" s="15">
        <v>2648</v>
      </c>
      <c r="J58" s="15"/>
      <c r="K58" s="15"/>
      <c r="L58" s="15"/>
      <c r="M58" s="15"/>
    </row>
    <row r="59" spans="2:19" ht="15">
      <c r="B59" s="13">
        <v>2023</v>
      </c>
      <c r="C59" s="15">
        <v>6523</v>
      </c>
      <c r="D59" s="15">
        <v>1873</v>
      </c>
      <c r="E59" s="15">
        <v>3706</v>
      </c>
      <c r="F59" s="15">
        <v>-1603</v>
      </c>
      <c r="G59" s="15">
        <v>5750</v>
      </c>
      <c r="H59" s="15">
        <v>5775</v>
      </c>
      <c r="I59" s="15">
        <v>5874</v>
      </c>
      <c r="J59" s="15"/>
      <c r="K59" s="15"/>
      <c r="L59" s="15"/>
      <c r="M59" s="15"/>
    </row>
    <row r="60" spans="2:19" ht="15">
      <c r="B60" s="5">
        <v>2024</v>
      </c>
      <c r="C60" s="15">
        <v>10910</v>
      </c>
      <c r="D60" s="15">
        <v>1545</v>
      </c>
      <c r="E60" s="15">
        <v>6925</v>
      </c>
      <c r="F60" s="15">
        <v>-3917</v>
      </c>
      <c r="G60" s="15">
        <v>4969</v>
      </c>
      <c r="H60" s="15">
        <v>5620</v>
      </c>
      <c r="I60" s="15">
        <v>6882</v>
      </c>
      <c r="J60" s="15"/>
      <c r="K60" s="15"/>
      <c r="L60" s="15"/>
      <c r="M60" s="15"/>
    </row>
    <row r="61" spans="2:19" ht="15">
      <c r="B61" s="5" t="s">
        <v>362</v>
      </c>
      <c r="C61" s="15">
        <v>10920</v>
      </c>
      <c r="D61" s="15">
        <v>2049</v>
      </c>
      <c r="E61" s="15">
        <v>8717</v>
      </c>
      <c r="F61" s="15">
        <v>-6472</v>
      </c>
      <c r="G61" s="15">
        <v>4449</v>
      </c>
      <c r="H61" s="15">
        <v>7800</v>
      </c>
      <c r="I61" s="15">
        <v>5375</v>
      </c>
      <c r="J61" s="15"/>
      <c r="K61" s="15"/>
      <c r="L61" s="15"/>
      <c r="M61" s="15"/>
    </row>
    <row r="62" spans="2:19" ht="15">
      <c r="B62" s="5" t="s">
        <v>358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5" spans="2:11" ht="45">
      <c r="B65" s="99" t="s">
        <v>401</v>
      </c>
      <c r="C65" s="95">
        <v>2020</v>
      </c>
      <c r="D65" s="95">
        <v>2021</v>
      </c>
      <c r="E65" s="95">
        <v>2022</v>
      </c>
      <c r="F65" s="95">
        <v>2023</v>
      </c>
      <c r="G65" s="95">
        <v>2024</v>
      </c>
      <c r="H65" s="95" t="s">
        <v>362</v>
      </c>
      <c r="I65" s="97" t="s">
        <v>364</v>
      </c>
    </row>
    <row r="66" spans="2:11" ht="15">
      <c r="B66" s="100" t="s">
        <v>400</v>
      </c>
      <c r="C66" s="96">
        <v>330</v>
      </c>
      <c r="D66" s="96">
        <v>342</v>
      </c>
      <c r="E66" s="96">
        <v>427</v>
      </c>
      <c r="F66" s="96">
        <v>559</v>
      </c>
      <c r="G66" s="96">
        <v>509</v>
      </c>
      <c r="H66" s="96">
        <v>550</v>
      </c>
      <c r="I66" s="96">
        <f>AVERAGE(C66:H66)</f>
        <v>452.83333333333331</v>
      </c>
    </row>
    <row r="67" spans="2:11" ht="15">
      <c r="B67" s="98" t="s">
        <v>392</v>
      </c>
      <c r="C67" s="96">
        <v>851</v>
      </c>
      <c r="D67" s="96">
        <v>921</v>
      </c>
      <c r="E67" s="96">
        <v>1142</v>
      </c>
      <c r="F67" s="96">
        <v>1438</v>
      </c>
      <c r="G67" s="96">
        <v>1491</v>
      </c>
      <c r="H67" s="96">
        <v>1422</v>
      </c>
      <c r="I67" s="96">
        <f t="shared" ref="I67:I69" si="2">AVERAGE(C67:H67)</f>
        <v>1210.8333333333333</v>
      </c>
    </row>
    <row r="68" spans="2:11" ht="15">
      <c r="B68" s="103" t="s">
        <v>393</v>
      </c>
      <c r="C68" s="96">
        <v>290</v>
      </c>
      <c r="D68" s="96">
        <v>290</v>
      </c>
      <c r="E68" s="96">
        <v>324</v>
      </c>
      <c r="F68" s="96">
        <v>414</v>
      </c>
      <c r="G68" s="96">
        <v>347</v>
      </c>
      <c r="H68" s="96">
        <v>331</v>
      </c>
      <c r="I68" s="96">
        <f t="shared" si="2"/>
        <v>332.66666666666669</v>
      </c>
      <c r="K68" s="101"/>
    </row>
    <row r="69" spans="2:11" ht="15">
      <c r="B69" s="98" t="s">
        <v>394</v>
      </c>
      <c r="C69" s="96">
        <v>1237</v>
      </c>
      <c r="D69" s="96">
        <v>1357</v>
      </c>
      <c r="E69" s="96">
        <v>1522</v>
      </c>
      <c r="F69" s="96">
        <v>1604</v>
      </c>
      <c r="G69" s="96">
        <v>1746</v>
      </c>
      <c r="H69" s="96">
        <v>1944</v>
      </c>
      <c r="I69" s="96">
        <f t="shared" si="2"/>
        <v>1568.3333333333333</v>
      </c>
    </row>
    <row r="71" spans="2:11" ht="45">
      <c r="B71" s="99" t="s">
        <v>401</v>
      </c>
      <c r="C71" s="95">
        <v>2020</v>
      </c>
      <c r="D71" s="95">
        <v>2021</v>
      </c>
      <c r="E71" s="95">
        <v>2022</v>
      </c>
      <c r="F71" s="95">
        <v>2023</v>
      </c>
      <c r="G71" s="95">
        <v>2024</v>
      </c>
      <c r="H71" s="95" t="s">
        <v>362</v>
      </c>
      <c r="I71" s="97" t="s">
        <v>364</v>
      </c>
    </row>
    <row r="72" spans="2:11" ht="15">
      <c r="B72" s="98" t="s">
        <v>309</v>
      </c>
      <c r="C72" s="96">
        <v>3867</v>
      </c>
      <c r="D72" s="96">
        <v>4251</v>
      </c>
      <c r="E72" s="96">
        <v>5853</v>
      </c>
      <c r="F72" s="96">
        <f>4001.97+558.96</f>
        <v>4560.93</v>
      </c>
      <c r="G72" s="96">
        <v>4990</v>
      </c>
      <c r="H72" s="96">
        <v>6117</v>
      </c>
      <c r="I72" s="96">
        <f>AVERAGE(C72:H72)</f>
        <v>4939.8216666666667</v>
      </c>
    </row>
    <row r="73" spans="2:11" ht="15" customHeight="1">
      <c r="B73" s="98" t="s">
        <v>310</v>
      </c>
      <c r="C73" s="96">
        <f>SUM(C66:C69)</f>
        <v>2708</v>
      </c>
      <c r="D73" s="96">
        <f>SUM(D66:D69)</f>
        <v>2910</v>
      </c>
      <c r="E73" s="96">
        <f>SUM(E66:E69)</f>
        <v>3415</v>
      </c>
      <c r="F73" s="96">
        <f>SUM(F66:F69)</f>
        <v>4015</v>
      </c>
      <c r="G73" s="96">
        <f>SUM(G66:G69)</f>
        <v>4093</v>
      </c>
      <c r="H73" s="96">
        <f>1753+1944+550</f>
        <v>4247</v>
      </c>
      <c r="I73" s="96">
        <f t="shared" ref="I73:I74" si="3">AVERAGE(C73:H73)</f>
        <v>3564.6666666666665</v>
      </c>
    </row>
    <row r="74" spans="2:11" ht="15">
      <c r="B74" s="98" t="s">
        <v>311</v>
      </c>
      <c r="C74" s="96">
        <f t="shared" ref="C74:E74" si="4">C72-C73</f>
        <v>1159</v>
      </c>
      <c r="D74" s="96">
        <f t="shared" si="4"/>
        <v>1341</v>
      </c>
      <c r="E74" s="96">
        <f t="shared" si="4"/>
        <v>2438</v>
      </c>
      <c r="F74" s="96">
        <f>F72-F73</f>
        <v>545.93000000000029</v>
      </c>
      <c r="G74" s="96">
        <f t="shared" ref="G74:H74" si="5">G72-G73</f>
        <v>897</v>
      </c>
      <c r="H74" s="96">
        <f t="shared" si="5"/>
        <v>1870</v>
      </c>
      <c r="I74" s="96">
        <f t="shared" si="3"/>
        <v>1375.155</v>
      </c>
    </row>
    <row r="76" spans="2:11" ht="45">
      <c r="B76" s="99" t="s">
        <v>404</v>
      </c>
      <c r="C76" s="95">
        <v>2020</v>
      </c>
      <c r="D76" s="95">
        <v>2021</v>
      </c>
      <c r="E76" s="95">
        <v>2022</v>
      </c>
      <c r="F76" s="95">
        <v>2023</v>
      </c>
      <c r="G76" s="95">
        <v>2024</v>
      </c>
      <c r="H76" s="95" t="s">
        <v>362</v>
      </c>
      <c r="I76" s="97" t="s">
        <v>364</v>
      </c>
    </row>
    <row r="77" spans="2:11" ht="15">
      <c r="B77" s="102" t="s">
        <v>405</v>
      </c>
      <c r="C77" s="96">
        <v>235</v>
      </c>
      <c r="D77" s="96">
        <v>246</v>
      </c>
      <c r="E77" s="96">
        <v>303</v>
      </c>
      <c r="F77" s="96">
        <v>374</v>
      </c>
      <c r="G77" s="96">
        <v>354</v>
      </c>
      <c r="H77" s="96">
        <v>404</v>
      </c>
      <c r="I77" s="96">
        <f>AVERAGE(C77:H77)</f>
        <v>319.33333333333331</v>
      </c>
    </row>
    <row r="78" spans="2:11" ht="15">
      <c r="B78" s="98" t="s">
        <v>392</v>
      </c>
      <c r="C78" s="96">
        <v>407</v>
      </c>
      <c r="D78" s="96">
        <v>473</v>
      </c>
      <c r="E78" s="96">
        <v>604</v>
      </c>
      <c r="F78" s="96">
        <v>804</v>
      </c>
      <c r="G78" s="96">
        <v>772</v>
      </c>
      <c r="H78" s="96">
        <v>767</v>
      </c>
      <c r="I78" s="96">
        <f t="shared" ref="I78:I80" si="6">AVERAGE(C78:H78)</f>
        <v>637.83333333333337</v>
      </c>
    </row>
    <row r="79" spans="2:11" ht="15">
      <c r="B79" s="103" t="s">
        <v>393</v>
      </c>
      <c r="C79" s="96">
        <v>197</v>
      </c>
      <c r="D79" s="96">
        <v>197</v>
      </c>
      <c r="E79" s="96">
        <v>236</v>
      </c>
      <c r="F79" s="96">
        <v>301</v>
      </c>
      <c r="G79" s="96">
        <v>301</v>
      </c>
      <c r="H79" s="96">
        <v>257</v>
      </c>
      <c r="I79" s="96">
        <f t="shared" si="6"/>
        <v>248.16666666666666</v>
      </c>
    </row>
    <row r="80" spans="2:11" ht="15">
      <c r="B80" s="98" t="s">
        <v>394</v>
      </c>
      <c r="C80" s="96">
        <v>1242</v>
      </c>
      <c r="D80" s="96">
        <v>1357</v>
      </c>
      <c r="E80" s="96">
        <v>1522</v>
      </c>
      <c r="F80" s="96">
        <v>1604</v>
      </c>
      <c r="G80" s="96">
        <v>1746</v>
      </c>
      <c r="H80" s="96">
        <v>1944</v>
      </c>
      <c r="I80" s="96">
        <f t="shared" si="6"/>
        <v>1569.1666666666667</v>
      </c>
      <c r="K80" s="101"/>
    </row>
    <row r="82" spans="2:9" ht="45">
      <c r="B82" s="99" t="s">
        <v>404</v>
      </c>
      <c r="C82" s="95">
        <v>2020</v>
      </c>
      <c r="D82" s="95">
        <v>2021</v>
      </c>
      <c r="E82" s="95">
        <v>2022</v>
      </c>
      <c r="F82" s="95">
        <v>2023</v>
      </c>
      <c r="G82" s="95">
        <v>2024</v>
      </c>
      <c r="H82" s="95" t="s">
        <v>362</v>
      </c>
      <c r="I82" s="97" t="s">
        <v>364</v>
      </c>
    </row>
    <row r="83" spans="2:9" ht="15">
      <c r="B83" s="98" t="s">
        <v>309</v>
      </c>
      <c r="C83" s="96">
        <v>1789</v>
      </c>
      <c r="D83" s="96">
        <v>2020</v>
      </c>
      <c r="E83" s="96">
        <v>2446</v>
      </c>
      <c r="F83" s="96">
        <v>2153</v>
      </c>
      <c r="G83" s="96">
        <v>2368</v>
      </c>
      <c r="H83" s="96">
        <v>3224</v>
      </c>
      <c r="I83" s="96">
        <f>AVERAGE(C83:H83)</f>
        <v>2333.3333333333335</v>
      </c>
    </row>
    <row r="84" spans="2:9" ht="15">
      <c r="B84" s="98" t="s">
        <v>310</v>
      </c>
      <c r="C84" s="96">
        <f t="shared" ref="C84:G84" si="7">SUM(C77:C80)</f>
        <v>2081</v>
      </c>
      <c r="D84" s="96">
        <f t="shared" si="7"/>
        <v>2273</v>
      </c>
      <c r="E84" s="96">
        <f t="shared" si="7"/>
        <v>2665</v>
      </c>
      <c r="F84" s="96">
        <f t="shared" si="7"/>
        <v>3083</v>
      </c>
      <c r="G84" s="96">
        <f t="shared" si="7"/>
        <v>3173</v>
      </c>
      <c r="H84" s="96">
        <f>SUM(H77:H80)</f>
        <v>3372</v>
      </c>
      <c r="I84" s="96">
        <f t="shared" ref="I84:I85" si="8">AVERAGE(C84:H84)</f>
        <v>2774.5</v>
      </c>
    </row>
    <row r="85" spans="2:9" ht="15">
      <c r="B85" s="98" t="s">
        <v>311</v>
      </c>
      <c r="C85" s="96">
        <f t="shared" ref="C85:E85" si="9">C83-C84</f>
        <v>-292</v>
      </c>
      <c r="D85" s="96">
        <f t="shared" si="9"/>
        <v>-253</v>
      </c>
      <c r="E85" s="96">
        <f t="shared" si="9"/>
        <v>-219</v>
      </c>
      <c r="F85" s="96">
        <f>F83-F84</f>
        <v>-930</v>
      </c>
      <c r="G85" s="96">
        <f t="shared" ref="G85:H85" si="10">G83-G84</f>
        <v>-805</v>
      </c>
      <c r="H85" s="96">
        <f t="shared" si="10"/>
        <v>-148</v>
      </c>
      <c r="I85" s="96">
        <f t="shared" si="8"/>
        <v>-441.16666666666669</v>
      </c>
    </row>
    <row r="87" spans="2:9" ht="45">
      <c r="B87" s="99" t="s">
        <v>406</v>
      </c>
      <c r="C87" s="95">
        <v>2020</v>
      </c>
      <c r="D87" s="95">
        <v>2021</v>
      </c>
      <c r="E87" s="95">
        <v>2022</v>
      </c>
      <c r="F87" s="95">
        <v>2023</v>
      </c>
      <c r="G87" s="95">
        <v>2024</v>
      </c>
      <c r="H87" s="95" t="s">
        <v>362</v>
      </c>
      <c r="I87" s="97" t="s">
        <v>364</v>
      </c>
    </row>
    <row r="88" spans="2:9" ht="15">
      <c r="B88" s="98" t="s">
        <v>392</v>
      </c>
      <c r="C88" s="96"/>
      <c r="D88" s="96">
        <v>158.16999999999999</v>
      </c>
      <c r="E88" s="96"/>
      <c r="F88" s="96"/>
      <c r="G88" s="96">
        <v>158.86000000000001</v>
      </c>
      <c r="H88" s="96">
        <v>210</v>
      </c>
      <c r="I88" s="96">
        <f t="shared" ref="I88:I90" si="11">AVERAGE(C88:H88)</f>
        <v>175.67666666666665</v>
      </c>
    </row>
    <row r="89" spans="2:9" ht="15">
      <c r="B89" s="103" t="s">
        <v>393</v>
      </c>
      <c r="C89" s="96"/>
      <c r="D89" s="96">
        <v>31.25</v>
      </c>
      <c r="E89" s="96"/>
      <c r="F89" s="96"/>
      <c r="G89" s="96">
        <v>24.55</v>
      </c>
      <c r="H89" s="96">
        <v>24.85</v>
      </c>
      <c r="I89" s="96">
        <f t="shared" si="11"/>
        <v>26.883333333333336</v>
      </c>
    </row>
    <row r="90" spans="2:9" ht="15">
      <c r="B90" s="98" t="s">
        <v>394</v>
      </c>
      <c r="C90" s="96"/>
      <c r="D90" s="96">
        <v>13.84</v>
      </c>
      <c r="E90" s="96"/>
      <c r="F90" s="96"/>
      <c r="G90" s="96">
        <v>19.82</v>
      </c>
      <c r="H90" s="96">
        <v>20.64</v>
      </c>
      <c r="I90" s="96">
        <f t="shared" si="11"/>
        <v>18.099999999999998</v>
      </c>
    </row>
    <row r="92" spans="2:9" ht="45">
      <c r="B92" s="99" t="s">
        <v>406</v>
      </c>
      <c r="C92" s="95">
        <v>2020</v>
      </c>
      <c r="D92" s="95">
        <v>2021</v>
      </c>
      <c r="E92" s="95">
        <v>2022</v>
      </c>
      <c r="F92" s="95">
        <v>2023</v>
      </c>
      <c r="G92" s="95">
        <v>2024</v>
      </c>
      <c r="H92" s="95" t="s">
        <v>362</v>
      </c>
      <c r="I92" s="97" t="s">
        <v>364</v>
      </c>
    </row>
    <row r="93" spans="2:9" ht="15">
      <c r="B93" s="98" t="s">
        <v>309</v>
      </c>
      <c r="C93" s="96"/>
      <c r="D93" s="96">
        <v>100.26</v>
      </c>
      <c r="E93" s="96"/>
      <c r="F93" s="96"/>
      <c r="G93" s="96">
        <v>119.95</v>
      </c>
      <c r="H93" s="96">
        <v>271.14999999999998</v>
      </c>
      <c r="I93" s="96">
        <f>AVERAGE(C93:H93)</f>
        <v>163.78666666666666</v>
      </c>
    </row>
    <row r="94" spans="2:9" ht="15">
      <c r="B94" s="98" t="s">
        <v>310</v>
      </c>
      <c r="C94" s="96">
        <f t="shared" ref="C94:H94" si="12">SUM(C88:C90)</f>
        <v>0</v>
      </c>
      <c r="D94" s="96">
        <f t="shared" si="12"/>
        <v>203.26</v>
      </c>
      <c r="E94" s="96">
        <f t="shared" si="12"/>
        <v>0</v>
      </c>
      <c r="F94" s="96">
        <f t="shared" si="12"/>
        <v>0</v>
      </c>
      <c r="G94" s="96">
        <f t="shared" si="12"/>
        <v>203.23000000000002</v>
      </c>
      <c r="H94" s="96">
        <f t="shared" si="12"/>
        <v>255.49</v>
      </c>
      <c r="I94" s="96">
        <f t="shared" ref="I94:I95" si="13">AVERAGE(C94:H94)</f>
        <v>110.33</v>
      </c>
    </row>
    <row r="95" spans="2:9" ht="15">
      <c r="B95" s="98" t="s">
        <v>311</v>
      </c>
      <c r="C95" s="96">
        <f t="shared" ref="C95:E95" si="14">C93-C94</f>
        <v>0</v>
      </c>
      <c r="D95" s="96">
        <f t="shared" si="14"/>
        <v>-102.99999999999999</v>
      </c>
      <c r="E95" s="96">
        <f t="shared" si="14"/>
        <v>0</v>
      </c>
      <c r="F95" s="96">
        <f>F93-F94</f>
        <v>0</v>
      </c>
      <c r="G95" s="96">
        <f t="shared" ref="G95:H95" si="15">G93-G94</f>
        <v>-83.280000000000015</v>
      </c>
      <c r="H95" s="96">
        <f t="shared" si="15"/>
        <v>15.659999999999968</v>
      </c>
      <c r="I95" s="96">
        <f t="shared" si="13"/>
        <v>-28.436666666666671</v>
      </c>
    </row>
    <row r="97" spans="2:9" ht="45">
      <c r="B97" s="99" t="s">
        <v>407</v>
      </c>
      <c r="C97" s="95">
        <v>2020</v>
      </c>
      <c r="D97" s="95">
        <v>2021</v>
      </c>
      <c r="E97" s="95">
        <v>2022</v>
      </c>
      <c r="F97" s="95">
        <v>2023</v>
      </c>
      <c r="G97" s="95">
        <v>2024</v>
      </c>
      <c r="H97" s="95" t="s">
        <v>362</v>
      </c>
      <c r="I97" s="97" t="s">
        <v>364</v>
      </c>
    </row>
    <row r="98" spans="2:9" ht="15">
      <c r="B98" s="98" t="s">
        <v>392</v>
      </c>
      <c r="C98" s="96"/>
      <c r="D98" s="96">
        <v>115.8</v>
      </c>
      <c r="E98" s="96"/>
      <c r="F98" s="96"/>
      <c r="G98" s="96">
        <v>148.19</v>
      </c>
      <c r="H98" s="96">
        <v>170.16</v>
      </c>
      <c r="I98" s="96">
        <f t="shared" ref="I98:I100" si="16">AVERAGE(C98:H98)</f>
        <v>144.71666666666667</v>
      </c>
    </row>
    <row r="99" spans="2:9" ht="15">
      <c r="B99" s="103" t="s">
        <v>393</v>
      </c>
      <c r="C99" s="96"/>
      <c r="D99" s="96">
        <v>37.049999999999997</v>
      </c>
      <c r="E99" s="96"/>
      <c r="F99" s="96"/>
      <c r="G99" s="96">
        <v>29.65</v>
      </c>
      <c r="H99" s="96">
        <v>29.95</v>
      </c>
      <c r="I99" s="96">
        <f t="shared" si="16"/>
        <v>32.216666666666661</v>
      </c>
    </row>
    <row r="100" spans="2:9" ht="15">
      <c r="B100" s="98" t="s">
        <v>394</v>
      </c>
      <c r="C100" s="96"/>
      <c r="D100" s="96">
        <v>10.38</v>
      </c>
      <c r="E100" s="96"/>
      <c r="F100" s="96"/>
      <c r="G100" s="96">
        <v>14.87</v>
      </c>
      <c r="H100" s="96">
        <v>15.48</v>
      </c>
      <c r="I100" s="96">
        <f t="shared" si="16"/>
        <v>13.576666666666668</v>
      </c>
    </row>
    <row r="102" spans="2:9" ht="45">
      <c r="B102" s="99" t="s">
        <v>407</v>
      </c>
      <c r="C102" s="95">
        <v>2020</v>
      </c>
      <c r="D102" s="95">
        <v>2021</v>
      </c>
      <c r="E102" s="95">
        <v>2022</v>
      </c>
      <c r="F102" s="95">
        <v>2023</v>
      </c>
      <c r="G102" s="95">
        <v>2024</v>
      </c>
      <c r="H102" s="95" t="s">
        <v>362</v>
      </c>
      <c r="I102" s="97" t="s">
        <v>364</v>
      </c>
    </row>
    <row r="103" spans="2:9" ht="15">
      <c r="B103" s="98" t="s">
        <v>309</v>
      </c>
      <c r="C103" s="96"/>
      <c r="D103" s="96">
        <v>113.88</v>
      </c>
      <c r="E103" s="96"/>
      <c r="F103" s="96"/>
      <c r="G103" s="96">
        <v>129.85</v>
      </c>
      <c r="H103" s="96">
        <v>293.64999999999998</v>
      </c>
      <c r="I103" s="96">
        <f>AVERAGE(C103:H103)</f>
        <v>179.12666666666667</v>
      </c>
    </row>
    <row r="104" spans="2:9" ht="15">
      <c r="B104" s="98" t="s">
        <v>310</v>
      </c>
      <c r="C104" s="96">
        <f t="shared" ref="C104:H104" si="17">SUM(C98:C100)</f>
        <v>0</v>
      </c>
      <c r="D104" s="96">
        <f t="shared" si="17"/>
        <v>163.22999999999999</v>
      </c>
      <c r="E104" s="96">
        <f t="shared" si="17"/>
        <v>0</v>
      </c>
      <c r="F104" s="96">
        <f t="shared" si="17"/>
        <v>0</v>
      </c>
      <c r="G104" s="96">
        <f t="shared" si="17"/>
        <v>192.71</v>
      </c>
      <c r="H104" s="96">
        <f t="shared" si="17"/>
        <v>215.58999999999997</v>
      </c>
      <c r="I104" s="96">
        <f t="shared" ref="I104:I105" si="18">AVERAGE(C104:H104)</f>
        <v>95.254999999999995</v>
      </c>
    </row>
    <row r="105" spans="2:9" ht="15">
      <c r="B105" s="98" t="s">
        <v>311</v>
      </c>
      <c r="C105" s="96">
        <f t="shared" ref="C105:E105" si="19">C103-C104</f>
        <v>0</v>
      </c>
      <c r="D105" s="96">
        <f t="shared" si="19"/>
        <v>-49.349999999999994</v>
      </c>
      <c r="E105" s="96">
        <f t="shared" si="19"/>
        <v>0</v>
      </c>
      <c r="F105" s="96">
        <f>F103-F104</f>
        <v>0</v>
      </c>
      <c r="G105" s="96">
        <f t="shared" ref="G105:H105" si="20">G103-G104</f>
        <v>-62.860000000000014</v>
      </c>
      <c r="H105" s="96">
        <f t="shared" si="20"/>
        <v>78.06</v>
      </c>
      <c r="I105" s="96">
        <f t="shared" si="18"/>
        <v>-5.6916666666666673</v>
      </c>
    </row>
    <row r="107" spans="2:9" ht="45">
      <c r="B107" s="99" t="s">
        <v>408</v>
      </c>
      <c r="C107" s="95">
        <v>2020</v>
      </c>
      <c r="D107" s="95">
        <v>2021</v>
      </c>
      <c r="E107" s="95">
        <v>2022</v>
      </c>
      <c r="F107" s="95">
        <v>2023</v>
      </c>
      <c r="G107" s="95">
        <v>2024</v>
      </c>
      <c r="H107" s="95" t="s">
        <v>362</v>
      </c>
      <c r="I107" s="97" t="s">
        <v>364</v>
      </c>
    </row>
    <row r="108" spans="2:9" ht="15">
      <c r="B108" s="102" t="s">
        <v>410</v>
      </c>
      <c r="C108" s="96">
        <v>104.13</v>
      </c>
      <c r="D108" s="96">
        <v>116.52</v>
      </c>
      <c r="E108" s="96">
        <v>144.38999999999999</v>
      </c>
      <c r="F108" s="96">
        <v>189.66</v>
      </c>
      <c r="G108" s="96">
        <v>179.71</v>
      </c>
      <c r="H108" s="96">
        <v>228.67</v>
      </c>
      <c r="I108" s="96">
        <f>AVERAGE(C108:H108)</f>
        <v>160.51333333333332</v>
      </c>
    </row>
    <row r="109" spans="2:9" ht="15">
      <c r="B109" s="98" t="s">
        <v>392</v>
      </c>
      <c r="C109" s="96">
        <v>298.5</v>
      </c>
      <c r="D109" s="96">
        <v>294.3</v>
      </c>
      <c r="E109" s="96">
        <v>392.6</v>
      </c>
      <c r="F109" s="96">
        <v>835.4</v>
      </c>
      <c r="G109" s="96">
        <v>604.9</v>
      </c>
      <c r="H109" s="96">
        <v>613.9</v>
      </c>
      <c r="I109" s="96">
        <f t="shared" ref="I109:I111" si="21">AVERAGE(C109:H109)</f>
        <v>506.59999999999997</v>
      </c>
    </row>
    <row r="110" spans="2:9" ht="15">
      <c r="B110" s="103" t="s">
        <v>393</v>
      </c>
      <c r="C110" s="96">
        <v>164</v>
      </c>
      <c r="D110" s="96">
        <v>164</v>
      </c>
      <c r="E110" s="96">
        <v>206</v>
      </c>
      <c r="F110" s="96">
        <v>263</v>
      </c>
      <c r="G110" s="96">
        <v>200</v>
      </c>
      <c r="H110" s="96">
        <v>266</v>
      </c>
      <c r="I110" s="96">
        <f t="shared" si="21"/>
        <v>210.5</v>
      </c>
    </row>
    <row r="111" spans="2:9" ht="15">
      <c r="B111" s="98" t="s">
        <v>394</v>
      </c>
      <c r="C111" s="96">
        <v>65.599999999999994</v>
      </c>
      <c r="D111" s="96">
        <v>69.209999999999994</v>
      </c>
      <c r="E111" s="96">
        <v>82.19</v>
      </c>
      <c r="F111" s="96">
        <v>88.98</v>
      </c>
      <c r="G111" s="96">
        <v>99.12</v>
      </c>
      <c r="H111" s="96">
        <v>103.2</v>
      </c>
      <c r="I111" s="96">
        <f t="shared" si="21"/>
        <v>84.716666666666669</v>
      </c>
    </row>
    <row r="113" spans="2:9" ht="45">
      <c r="B113" s="99" t="s">
        <v>408</v>
      </c>
      <c r="C113" s="95">
        <v>2020</v>
      </c>
      <c r="D113" s="95">
        <v>2021</v>
      </c>
      <c r="E113" s="95">
        <v>2022</v>
      </c>
      <c r="F113" s="95">
        <v>2023</v>
      </c>
      <c r="G113" s="95">
        <v>2024</v>
      </c>
      <c r="H113" s="95" t="s">
        <v>362</v>
      </c>
      <c r="I113" s="97" t="s">
        <v>364</v>
      </c>
    </row>
    <row r="114" spans="2:9" ht="15">
      <c r="B114" s="98" t="s">
        <v>309</v>
      </c>
      <c r="C114" s="96">
        <v>533.51</v>
      </c>
      <c r="D114" s="96">
        <v>614.24</v>
      </c>
      <c r="E114" s="96">
        <v>790.39</v>
      </c>
      <c r="F114" s="96">
        <v>781.35</v>
      </c>
      <c r="G114" s="96">
        <v>867.48</v>
      </c>
      <c r="H114" s="96">
        <v>1386.58</v>
      </c>
      <c r="I114" s="96">
        <f>AVERAGE(C114:H114)</f>
        <v>828.92499999999984</v>
      </c>
    </row>
    <row r="115" spans="2:9" ht="15">
      <c r="B115" s="98" t="s">
        <v>310</v>
      </c>
      <c r="C115" s="96">
        <f t="shared" ref="C115:H115" si="22">SUM(C108:C111)</f>
        <v>632.23</v>
      </c>
      <c r="D115" s="96">
        <f t="shared" si="22"/>
        <v>644.03</v>
      </c>
      <c r="E115" s="96">
        <f t="shared" si="22"/>
        <v>825.18000000000006</v>
      </c>
      <c r="F115" s="96">
        <f t="shared" si="22"/>
        <v>1377.04</v>
      </c>
      <c r="G115" s="96">
        <f t="shared" si="22"/>
        <v>1083.73</v>
      </c>
      <c r="H115" s="96">
        <f t="shared" si="22"/>
        <v>1211.77</v>
      </c>
      <c r="I115" s="96">
        <f t="shared" ref="I115:I116" si="23">AVERAGE(C115:H115)</f>
        <v>962.32999999999993</v>
      </c>
    </row>
    <row r="116" spans="2:9" ht="15">
      <c r="B116" s="98" t="s">
        <v>311</v>
      </c>
      <c r="C116" s="96">
        <f t="shared" ref="C116:E116" si="24">C114-C115</f>
        <v>-98.720000000000027</v>
      </c>
      <c r="D116" s="96">
        <f t="shared" si="24"/>
        <v>-29.789999999999964</v>
      </c>
      <c r="E116" s="96">
        <f t="shared" si="24"/>
        <v>-34.790000000000077</v>
      </c>
      <c r="F116" s="96">
        <f>F114-F115</f>
        <v>-595.68999999999994</v>
      </c>
      <c r="G116" s="96">
        <f t="shared" ref="G116:H116" si="25">G114-G115</f>
        <v>-216.25</v>
      </c>
      <c r="H116" s="96">
        <f t="shared" si="25"/>
        <v>174.80999999999995</v>
      </c>
      <c r="I116" s="96">
        <f t="shared" si="23"/>
        <v>-133.405</v>
      </c>
    </row>
    <row r="118" spans="2:9" ht="45">
      <c r="B118" s="99" t="s">
        <v>409</v>
      </c>
      <c r="C118" s="95">
        <v>2020</v>
      </c>
      <c r="D118" s="95">
        <v>2021</v>
      </c>
      <c r="E118" s="95">
        <v>2022</v>
      </c>
      <c r="F118" s="95">
        <v>2023</v>
      </c>
      <c r="G118" s="95">
        <v>2024</v>
      </c>
      <c r="H118" s="95" t="s">
        <v>362</v>
      </c>
      <c r="I118" s="97" t="s">
        <v>364</v>
      </c>
    </row>
    <row r="119" spans="2:9" ht="15">
      <c r="B119" s="102" t="s">
        <v>411</v>
      </c>
      <c r="C119" s="96">
        <v>132.52000000000001</v>
      </c>
      <c r="D119" s="96">
        <v>148.30000000000001</v>
      </c>
      <c r="E119" s="96">
        <v>183.77</v>
      </c>
      <c r="F119" s="96">
        <v>241.38</v>
      </c>
      <c r="G119" s="96">
        <v>228.72</v>
      </c>
      <c r="H119" s="96">
        <v>291.02999999999997</v>
      </c>
      <c r="I119" s="96">
        <f>AVERAGE(C119:H119)</f>
        <v>204.28666666666666</v>
      </c>
    </row>
    <row r="120" spans="2:9" ht="15">
      <c r="B120" s="98" t="s">
        <v>392</v>
      </c>
      <c r="C120" s="96">
        <v>389.45</v>
      </c>
      <c r="D120" s="96">
        <v>396.25</v>
      </c>
      <c r="E120" s="96">
        <v>527.9</v>
      </c>
      <c r="F120" s="96">
        <v>1044.95</v>
      </c>
      <c r="G120" s="96">
        <v>751.5</v>
      </c>
      <c r="H120" s="96">
        <v>763.75</v>
      </c>
      <c r="I120" s="96">
        <f t="shared" ref="I120:I122" si="26">AVERAGE(C120:H120)</f>
        <v>645.63333333333333</v>
      </c>
    </row>
    <row r="121" spans="2:9" ht="15">
      <c r="B121" s="103" t="s">
        <v>393</v>
      </c>
      <c r="C121" s="96">
        <v>204</v>
      </c>
      <c r="D121" s="96">
        <v>204</v>
      </c>
      <c r="E121" s="96">
        <v>246</v>
      </c>
      <c r="F121" s="96">
        <v>308</v>
      </c>
      <c r="G121" s="96">
        <v>245</v>
      </c>
      <c r="H121" s="96">
        <v>266</v>
      </c>
      <c r="I121" s="96">
        <f t="shared" si="26"/>
        <v>245.5</v>
      </c>
    </row>
    <row r="122" spans="2:9" ht="15">
      <c r="B122" s="98" t="s">
        <v>394</v>
      </c>
      <c r="C122" s="96">
        <v>65.599999999999994</v>
      </c>
      <c r="D122" s="96">
        <v>69.209999999999994</v>
      </c>
      <c r="E122" s="96">
        <v>82.19</v>
      </c>
      <c r="F122" s="96">
        <v>88.98</v>
      </c>
      <c r="G122" s="96">
        <v>99.12</v>
      </c>
      <c r="H122" s="96">
        <v>103.2</v>
      </c>
      <c r="I122" s="96">
        <f t="shared" si="26"/>
        <v>84.716666666666669</v>
      </c>
    </row>
    <row r="124" spans="2:9" ht="45">
      <c r="B124" s="99" t="s">
        <v>409</v>
      </c>
      <c r="C124" s="95">
        <v>2020</v>
      </c>
      <c r="D124" s="95">
        <v>2021</v>
      </c>
      <c r="E124" s="95">
        <v>2022</v>
      </c>
      <c r="F124" s="95">
        <v>2023</v>
      </c>
      <c r="G124" s="95">
        <v>2024</v>
      </c>
      <c r="H124" s="95" t="s">
        <v>362</v>
      </c>
      <c r="I124" s="97" t="s">
        <v>364</v>
      </c>
    </row>
    <row r="125" spans="2:9" ht="15">
      <c r="B125" s="98" t="s">
        <v>309</v>
      </c>
      <c r="C125" s="96">
        <v>657.74</v>
      </c>
      <c r="D125" s="96">
        <v>759.56</v>
      </c>
      <c r="E125" s="96">
        <v>960.71</v>
      </c>
      <c r="F125" s="96">
        <v>949.41</v>
      </c>
      <c r="G125" s="96">
        <v>1052.97</v>
      </c>
      <c r="H125" s="96">
        <v>1691.13</v>
      </c>
      <c r="I125" s="96">
        <f>AVERAGE(C125:H125)</f>
        <v>1011.9200000000001</v>
      </c>
    </row>
    <row r="126" spans="2:9" ht="15">
      <c r="B126" s="98" t="s">
        <v>310</v>
      </c>
      <c r="C126" s="96">
        <f t="shared" ref="C126:H126" si="27">SUM(C119:C122)</f>
        <v>791.57</v>
      </c>
      <c r="D126" s="96">
        <f t="shared" si="27"/>
        <v>817.76</v>
      </c>
      <c r="E126" s="96">
        <f t="shared" si="27"/>
        <v>1039.8599999999999</v>
      </c>
      <c r="F126" s="96">
        <f t="shared" si="27"/>
        <v>1683.31</v>
      </c>
      <c r="G126" s="96">
        <f t="shared" si="27"/>
        <v>1324.3400000000001</v>
      </c>
      <c r="H126" s="96">
        <f t="shared" si="27"/>
        <v>1423.98</v>
      </c>
      <c r="I126" s="96">
        <f t="shared" ref="I126:I127" si="28">AVERAGE(C126:H126)</f>
        <v>1180.1366666666665</v>
      </c>
    </row>
    <row r="127" spans="2:9" ht="15">
      <c r="B127" s="98" t="s">
        <v>311</v>
      </c>
      <c r="C127" s="96">
        <f t="shared" ref="C127:E127" si="29">C125-C126</f>
        <v>-133.83000000000004</v>
      </c>
      <c r="D127" s="96">
        <f t="shared" si="29"/>
        <v>-58.200000000000045</v>
      </c>
      <c r="E127" s="96">
        <f t="shared" si="29"/>
        <v>-79.149999999999864</v>
      </c>
      <c r="F127" s="96">
        <f>F125-F126</f>
        <v>-733.9</v>
      </c>
      <c r="G127" s="96">
        <f t="shared" ref="G127:H127" si="30">G125-G126</f>
        <v>-271.37000000000012</v>
      </c>
      <c r="H127" s="96">
        <f t="shared" si="30"/>
        <v>267.15000000000009</v>
      </c>
      <c r="I127" s="96">
        <f t="shared" si="28"/>
        <v>-168.21666666666667</v>
      </c>
    </row>
  </sheetData>
  <mergeCells count="9">
    <mergeCell ref="B1:I1"/>
    <mergeCell ref="B7:F7"/>
    <mergeCell ref="B56:M56"/>
    <mergeCell ref="H7:K7"/>
    <mergeCell ref="B35:M35"/>
    <mergeCell ref="B44:M44"/>
    <mergeCell ref="B50:M50"/>
    <mergeCell ref="B24:D24"/>
    <mergeCell ref="B13:D1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C685-66B0-4E05-B729-EED5ED42CDAA}">
  <sheetPr codeName="Sheet1"/>
  <dimension ref="A2:T18"/>
  <sheetViews>
    <sheetView workbookViewId="0">
      <selection activeCell="G29" sqref="G29"/>
    </sheetView>
  </sheetViews>
  <sheetFormatPr defaultRowHeight="12.75"/>
  <cols>
    <col min="1" max="1" width="19.85546875" customWidth="1"/>
    <col min="2" max="2" width="13" customWidth="1"/>
    <col min="12" max="12" width="18.140625" customWidth="1"/>
    <col min="13" max="13" width="13" customWidth="1"/>
  </cols>
  <sheetData>
    <row r="2" spans="1:20">
      <c r="A2" s="17" t="s">
        <v>360</v>
      </c>
      <c r="B2" s="18"/>
      <c r="C2" s="19">
        <v>2019</v>
      </c>
      <c r="D2" s="19">
        <v>2020</v>
      </c>
      <c r="E2" s="19">
        <v>2021</v>
      </c>
      <c r="F2" s="19">
        <v>2022</v>
      </c>
      <c r="G2" s="19">
        <v>2023</v>
      </c>
      <c r="H2" s="19">
        <v>2024</v>
      </c>
      <c r="I2" s="4">
        <v>2025</v>
      </c>
      <c r="L2" s="17" t="s">
        <v>361</v>
      </c>
      <c r="M2" s="18"/>
      <c r="N2" s="19">
        <v>2019</v>
      </c>
      <c r="O2" s="19">
        <v>2020</v>
      </c>
      <c r="P2" s="19">
        <v>2021</v>
      </c>
      <c r="Q2" s="19">
        <v>2022</v>
      </c>
      <c r="R2" s="19">
        <v>2023</v>
      </c>
      <c r="S2" s="19">
        <v>2024</v>
      </c>
      <c r="T2" s="4">
        <v>2025</v>
      </c>
    </row>
    <row r="3" spans="1:20">
      <c r="A3" s="141" t="s">
        <v>372</v>
      </c>
      <c r="B3" s="20" t="s">
        <v>315</v>
      </c>
      <c r="C3" s="4"/>
      <c r="D3" s="4">
        <v>37</v>
      </c>
      <c r="E3" s="4">
        <v>28</v>
      </c>
      <c r="F3" s="4">
        <v>39</v>
      </c>
      <c r="G3" s="4">
        <v>41</v>
      </c>
      <c r="H3" s="4">
        <v>40</v>
      </c>
      <c r="I3" s="4">
        <v>40</v>
      </c>
      <c r="L3" s="141" t="s">
        <v>372</v>
      </c>
      <c r="M3" s="20" t="s">
        <v>315</v>
      </c>
      <c r="N3" s="4"/>
      <c r="O3" s="4">
        <v>0.22</v>
      </c>
      <c r="P3" s="4">
        <v>0.3</v>
      </c>
      <c r="Q3" s="91">
        <v>0.3</v>
      </c>
      <c r="R3" s="91">
        <v>0.39</v>
      </c>
      <c r="S3" s="91">
        <v>0.4</v>
      </c>
      <c r="T3" s="91">
        <v>0.39</v>
      </c>
    </row>
    <row r="4" spans="1:20">
      <c r="A4" s="141"/>
      <c r="B4" s="20" t="s">
        <v>316</v>
      </c>
      <c r="C4" s="4"/>
      <c r="D4" s="4">
        <v>20</v>
      </c>
      <c r="E4" s="4">
        <v>15</v>
      </c>
      <c r="F4" s="4">
        <v>13</v>
      </c>
      <c r="G4" s="4">
        <v>14</v>
      </c>
      <c r="H4" s="4">
        <v>18.2</v>
      </c>
      <c r="I4" s="4">
        <v>17.3</v>
      </c>
      <c r="L4" s="141"/>
      <c r="M4" s="20" t="s">
        <v>316</v>
      </c>
      <c r="N4" s="4"/>
      <c r="O4" s="4">
        <v>0.5</v>
      </c>
      <c r="P4" s="4">
        <v>0.65</v>
      </c>
      <c r="Q4" s="91">
        <v>0.7</v>
      </c>
      <c r="R4" s="91">
        <v>0.8</v>
      </c>
      <c r="S4" s="91">
        <v>0.9</v>
      </c>
      <c r="T4" s="91">
        <v>0.9</v>
      </c>
    </row>
    <row r="5" spans="1:20">
      <c r="A5" s="141" t="s">
        <v>373</v>
      </c>
      <c r="B5" s="20" t="s">
        <v>315</v>
      </c>
      <c r="C5" s="4"/>
      <c r="D5" s="4">
        <v>35</v>
      </c>
      <c r="E5" s="4">
        <v>32</v>
      </c>
      <c r="F5" s="4">
        <v>38</v>
      </c>
      <c r="G5" s="4">
        <v>28</v>
      </c>
      <c r="H5" s="4">
        <v>50</v>
      </c>
      <c r="I5" s="4">
        <v>60</v>
      </c>
      <c r="L5" s="141" t="s">
        <v>373</v>
      </c>
      <c r="M5" s="20" t="s">
        <v>315</v>
      </c>
      <c r="N5" s="4"/>
      <c r="O5" s="4">
        <v>0.2</v>
      </c>
      <c r="P5" s="4">
        <v>0.24</v>
      </c>
      <c r="Q5" s="91">
        <v>0.28000000000000003</v>
      </c>
      <c r="R5" s="91">
        <v>0.25</v>
      </c>
      <c r="S5" s="91">
        <v>0.28000000000000003</v>
      </c>
      <c r="T5" s="91">
        <v>0.26</v>
      </c>
    </row>
    <row r="6" spans="1:20">
      <c r="A6" s="141"/>
      <c r="B6" s="20" t="s">
        <v>316</v>
      </c>
      <c r="C6" s="4"/>
      <c r="D6" s="4">
        <v>20</v>
      </c>
      <c r="E6" s="4">
        <v>15</v>
      </c>
      <c r="F6" s="4">
        <v>12</v>
      </c>
      <c r="G6" s="4">
        <v>15</v>
      </c>
      <c r="H6" s="4">
        <v>15</v>
      </c>
      <c r="I6" s="4">
        <v>15</v>
      </c>
      <c r="L6" s="141"/>
      <c r="M6" s="20" t="s">
        <v>316</v>
      </c>
      <c r="N6" s="4"/>
      <c r="O6" s="4">
        <v>0.4</v>
      </c>
      <c r="P6" s="4">
        <v>0.6</v>
      </c>
      <c r="Q6" s="91">
        <v>0.6</v>
      </c>
      <c r="R6" s="91">
        <v>0.6</v>
      </c>
      <c r="S6" s="91">
        <v>0.6</v>
      </c>
      <c r="T6" s="91">
        <v>0.66</v>
      </c>
    </row>
    <row r="7" spans="1:20">
      <c r="A7" s="141" t="s">
        <v>374</v>
      </c>
      <c r="B7" s="20" t="s">
        <v>315</v>
      </c>
      <c r="C7" s="4"/>
      <c r="D7" s="4">
        <v>22</v>
      </c>
      <c r="E7" s="4">
        <v>25</v>
      </c>
      <c r="F7" s="4">
        <v>30</v>
      </c>
      <c r="G7" s="4">
        <v>28</v>
      </c>
      <c r="H7" s="4">
        <v>30</v>
      </c>
      <c r="I7" s="4">
        <v>30</v>
      </c>
      <c r="L7" s="141" t="s">
        <v>374</v>
      </c>
      <c r="M7" s="20" t="s">
        <v>315</v>
      </c>
      <c r="N7" s="4"/>
      <c r="O7" s="4">
        <v>0.23</v>
      </c>
      <c r="P7" s="4">
        <v>0.3</v>
      </c>
      <c r="Q7" s="91">
        <v>0.36</v>
      </c>
      <c r="R7" s="91">
        <v>0.45</v>
      </c>
      <c r="S7" s="91">
        <v>0.4</v>
      </c>
      <c r="T7" s="91">
        <v>0.4</v>
      </c>
    </row>
    <row r="8" spans="1:20">
      <c r="A8" s="141"/>
      <c r="B8" s="20" t="s">
        <v>316</v>
      </c>
      <c r="C8" s="4"/>
      <c r="D8" s="4"/>
      <c r="E8" s="4"/>
      <c r="F8" s="4"/>
      <c r="G8" s="4"/>
      <c r="H8" s="4"/>
      <c r="I8" s="4"/>
      <c r="L8" s="141"/>
      <c r="M8" s="20" t="s">
        <v>316</v>
      </c>
      <c r="N8" s="4"/>
      <c r="O8" s="4"/>
      <c r="P8" s="4"/>
      <c r="Q8" s="91"/>
      <c r="R8" s="91"/>
      <c r="S8" s="91"/>
      <c r="T8" s="91"/>
    </row>
    <row r="9" spans="1:20">
      <c r="A9" s="141" t="s">
        <v>375</v>
      </c>
      <c r="B9" s="20" t="s">
        <v>315</v>
      </c>
      <c r="C9" s="4"/>
      <c r="D9" s="4">
        <v>27</v>
      </c>
      <c r="E9" s="4">
        <v>23</v>
      </c>
      <c r="F9" s="4">
        <v>31</v>
      </c>
      <c r="G9" s="4">
        <v>32</v>
      </c>
      <c r="H9" s="4">
        <v>45</v>
      </c>
      <c r="I9" s="4">
        <v>40</v>
      </c>
      <c r="L9" s="141" t="s">
        <v>375</v>
      </c>
      <c r="M9" s="20" t="s">
        <v>315</v>
      </c>
      <c r="N9" s="4"/>
      <c r="O9" s="4">
        <v>0.16</v>
      </c>
      <c r="P9" s="4">
        <v>0.25</v>
      </c>
      <c r="Q9" s="91">
        <v>0.28000000000000003</v>
      </c>
      <c r="R9" s="91">
        <v>0.25</v>
      </c>
      <c r="S9" s="91">
        <v>0.25</v>
      </c>
      <c r="T9" s="91">
        <v>0.25</v>
      </c>
    </row>
    <row r="10" spans="1:20">
      <c r="A10" s="141"/>
      <c r="B10" s="20" t="s">
        <v>316</v>
      </c>
      <c r="C10" s="4"/>
      <c r="D10" s="4">
        <v>20</v>
      </c>
      <c r="E10" s="4">
        <v>15</v>
      </c>
      <c r="F10" s="4">
        <v>13</v>
      </c>
      <c r="G10" s="4">
        <v>13</v>
      </c>
      <c r="H10" s="4">
        <v>17</v>
      </c>
      <c r="I10" s="4">
        <v>19</v>
      </c>
      <c r="L10" s="141"/>
      <c r="M10" s="20" t="s">
        <v>316</v>
      </c>
      <c r="N10" s="4"/>
      <c r="O10" s="4">
        <v>0.4</v>
      </c>
      <c r="P10" s="4">
        <v>0.6</v>
      </c>
      <c r="Q10" s="91">
        <v>0.62</v>
      </c>
      <c r="R10" s="91">
        <v>0.68</v>
      </c>
      <c r="S10" s="91">
        <v>0.75</v>
      </c>
      <c r="T10" s="91">
        <v>0.79</v>
      </c>
    </row>
    <row r="11" spans="1:20">
      <c r="A11" s="141" t="s">
        <v>380</v>
      </c>
      <c r="B11" s="20" t="s">
        <v>315</v>
      </c>
      <c r="C11" s="4"/>
      <c r="D11" s="4">
        <v>22</v>
      </c>
      <c r="E11" s="4">
        <v>18</v>
      </c>
      <c r="F11" s="4">
        <v>21.6</v>
      </c>
      <c r="G11" s="4">
        <v>18</v>
      </c>
      <c r="H11" s="4">
        <v>20</v>
      </c>
      <c r="I11" s="4">
        <v>16</v>
      </c>
      <c r="L11" s="141" t="s">
        <v>376</v>
      </c>
      <c r="M11" s="20" t="s">
        <v>315</v>
      </c>
      <c r="N11" s="4"/>
      <c r="O11" s="4">
        <v>0.8</v>
      </c>
      <c r="P11" s="4">
        <v>1.1000000000000001</v>
      </c>
      <c r="Q11" s="91">
        <v>1.3</v>
      </c>
      <c r="R11" s="91">
        <v>1.3</v>
      </c>
      <c r="S11" s="91">
        <v>1.08</v>
      </c>
      <c r="T11" s="91">
        <v>1.1000000000000001</v>
      </c>
    </row>
    <row r="12" spans="1:20">
      <c r="A12" s="141"/>
      <c r="B12" s="20" t="s">
        <v>316</v>
      </c>
      <c r="C12" s="4"/>
      <c r="D12" s="4">
        <v>12</v>
      </c>
      <c r="E12" s="4">
        <v>10</v>
      </c>
      <c r="F12" s="4">
        <v>9</v>
      </c>
      <c r="G12" s="4">
        <v>7.2</v>
      </c>
      <c r="H12" s="4">
        <v>5.8</v>
      </c>
      <c r="I12" s="4">
        <v>4.0999999999999996</v>
      </c>
      <c r="L12" s="141"/>
      <c r="M12" s="20" t="s">
        <v>316</v>
      </c>
      <c r="N12" s="4"/>
      <c r="O12" s="4">
        <v>1</v>
      </c>
      <c r="P12" s="4">
        <v>1.3</v>
      </c>
      <c r="Q12" s="91">
        <v>1.35</v>
      </c>
      <c r="R12" s="91">
        <v>1.5</v>
      </c>
      <c r="S12" s="91">
        <v>1.5</v>
      </c>
      <c r="T12" s="91">
        <v>1.72</v>
      </c>
    </row>
    <row r="13" spans="1:20">
      <c r="A13" s="141" t="s">
        <v>377</v>
      </c>
      <c r="B13" s="20" t="s">
        <v>315</v>
      </c>
      <c r="C13" s="4"/>
      <c r="D13" s="4">
        <v>4.2</v>
      </c>
      <c r="E13" s="4">
        <v>3.8</v>
      </c>
      <c r="F13" s="4">
        <v>4.9000000000000004</v>
      </c>
      <c r="G13" s="4">
        <v>3.2</v>
      </c>
      <c r="H13" s="4">
        <v>3.5</v>
      </c>
      <c r="I13" s="4">
        <v>3</v>
      </c>
      <c r="L13" s="141" t="s">
        <v>377</v>
      </c>
      <c r="M13" s="20" t="s">
        <v>315</v>
      </c>
      <c r="N13" s="4"/>
      <c r="O13" s="4">
        <v>2.8</v>
      </c>
      <c r="P13" s="4">
        <v>2.5</v>
      </c>
      <c r="Q13" s="91">
        <v>2.8</v>
      </c>
      <c r="R13" s="91">
        <v>3</v>
      </c>
      <c r="S13" s="91">
        <v>3.35</v>
      </c>
      <c r="T13" s="91">
        <v>4</v>
      </c>
    </row>
    <row r="14" spans="1:20">
      <c r="A14" s="141"/>
      <c r="B14" s="20" t="s">
        <v>316</v>
      </c>
      <c r="C14" s="4"/>
      <c r="D14" s="4">
        <v>4</v>
      </c>
      <c r="E14" s="4">
        <v>3.5</v>
      </c>
      <c r="F14" s="4">
        <v>3</v>
      </c>
      <c r="G14" s="4">
        <v>3.2</v>
      </c>
      <c r="H14" s="4">
        <v>3</v>
      </c>
      <c r="I14" s="4">
        <v>3</v>
      </c>
      <c r="L14" s="141"/>
      <c r="M14" s="20" t="s">
        <v>316</v>
      </c>
      <c r="N14" s="4"/>
      <c r="O14" s="4">
        <v>3.5</v>
      </c>
      <c r="P14" s="4">
        <v>4</v>
      </c>
      <c r="Q14" s="91">
        <v>4.5</v>
      </c>
      <c r="R14" s="91">
        <v>5</v>
      </c>
      <c r="S14" s="91">
        <v>5</v>
      </c>
      <c r="T14" s="91">
        <v>5</v>
      </c>
    </row>
    <row r="15" spans="1:20">
      <c r="A15" s="141" t="s">
        <v>381</v>
      </c>
      <c r="B15" s="20" t="s">
        <v>315</v>
      </c>
      <c r="C15" s="4"/>
      <c r="D15" s="4">
        <v>28</v>
      </c>
      <c r="E15" s="4">
        <v>23</v>
      </c>
      <c r="F15" s="4">
        <v>27</v>
      </c>
      <c r="G15" s="21">
        <v>28</v>
      </c>
      <c r="H15" s="4">
        <v>30</v>
      </c>
      <c r="I15" s="4">
        <v>22</v>
      </c>
      <c r="L15" s="141" t="s">
        <v>378</v>
      </c>
      <c r="M15" s="20" t="s">
        <v>315</v>
      </c>
      <c r="N15" s="4"/>
      <c r="O15" s="4">
        <v>0.21</v>
      </c>
      <c r="P15" s="4">
        <v>0.32</v>
      </c>
      <c r="Q15" s="91">
        <v>0.35</v>
      </c>
      <c r="R15" s="91">
        <v>0.34</v>
      </c>
      <c r="S15" s="91">
        <v>0.4</v>
      </c>
      <c r="T15" s="91">
        <v>0.45</v>
      </c>
    </row>
    <row r="16" spans="1:20">
      <c r="A16" s="141"/>
      <c r="B16" s="20" t="s">
        <v>316</v>
      </c>
      <c r="C16" s="4"/>
      <c r="D16" s="4">
        <v>20</v>
      </c>
      <c r="E16" s="4">
        <v>12</v>
      </c>
      <c r="F16" s="4">
        <v>10</v>
      </c>
      <c r="G16" s="21">
        <v>13</v>
      </c>
      <c r="H16" s="4">
        <v>10</v>
      </c>
      <c r="I16" s="4">
        <v>12</v>
      </c>
      <c r="L16" s="141"/>
      <c r="M16" s="20" t="s">
        <v>316</v>
      </c>
      <c r="N16" s="4"/>
      <c r="O16" s="4">
        <v>0.5</v>
      </c>
      <c r="P16" s="4">
        <v>0.7</v>
      </c>
      <c r="Q16" s="91">
        <v>0.75</v>
      </c>
      <c r="R16" s="91">
        <v>0.8</v>
      </c>
      <c r="S16" s="91">
        <v>1</v>
      </c>
      <c r="T16" s="91">
        <v>1.05</v>
      </c>
    </row>
    <row r="17" spans="1:20">
      <c r="A17" s="142" t="s">
        <v>379</v>
      </c>
      <c r="B17" s="20" t="s">
        <v>315</v>
      </c>
      <c r="C17" s="4"/>
      <c r="D17" s="4">
        <v>35</v>
      </c>
      <c r="E17" s="4">
        <v>27</v>
      </c>
      <c r="F17" s="4">
        <v>32.799999999999997</v>
      </c>
      <c r="G17" s="4">
        <v>36</v>
      </c>
      <c r="H17" s="4">
        <v>38</v>
      </c>
      <c r="I17" s="4">
        <v>42</v>
      </c>
      <c r="L17" s="142" t="s">
        <v>379</v>
      </c>
      <c r="M17" s="20" t="s">
        <v>315</v>
      </c>
      <c r="N17" s="4"/>
      <c r="O17" s="4">
        <v>0.16</v>
      </c>
      <c r="P17" s="4">
        <v>0.25</v>
      </c>
      <c r="Q17" s="91">
        <v>0.27</v>
      </c>
      <c r="R17" s="91">
        <v>0.23</v>
      </c>
      <c r="S17" s="91">
        <v>0.3</v>
      </c>
      <c r="T17" s="91">
        <v>0.28000000000000003</v>
      </c>
    </row>
    <row r="18" spans="1:20">
      <c r="A18" s="143"/>
      <c r="B18" s="20" t="s">
        <v>316</v>
      </c>
      <c r="C18" s="4"/>
      <c r="D18" s="4">
        <v>15</v>
      </c>
      <c r="E18" s="4">
        <v>15</v>
      </c>
      <c r="F18" s="4">
        <v>15</v>
      </c>
      <c r="G18" s="4">
        <v>19.600000000000001</v>
      </c>
      <c r="H18" s="4">
        <v>19.600000000000001</v>
      </c>
      <c r="I18" s="4">
        <v>16.3</v>
      </c>
      <c r="L18" s="143"/>
      <c r="M18" s="20" t="s">
        <v>316</v>
      </c>
      <c r="N18" s="4"/>
      <c r="O18" s="4">
        <v>0.4</v>
      </c>
      <c r="P18" s="4">
        <v>0.45</v>
      </c>
      <c r="Q18" s="91">
        <v>0.49</v>
      </c>
      <c r="R18" s="91">
        <v>0.6</v>
      </c>
      <c r="S18" s="91">
        <v>0.65</v>
      </c>
      <c r="T18" s="91">
        <v>0.68</v>
      </c>
    </row>
  </sheetData>
  <mergeCells count="16">
    <mergeCell ref="A3:A4"/>
    <mergeCell ref="L3:L4"/>
    <mergeCell ref="A5:A6"/>
    <mergeCell ref="L5:L6"/>
    <mergeCell ref="A7:A8"/>
    <mergeCell ref="L7:L8"/>
    <mergeCell ref="A15:A16"/>
    <mergeCell ref="L15:L16"/>
    <mergeCell ref="A17:A18"/>
    <mergeCell ref="L17:L18"/>
    <mergeCell ref="A9:A10"/>
    <mergeCell ref="L9:L10"/>
    <mergeCell ref="A11:A12"/>
    <mergeCell ref="L11:L12"/>
    <mergeCell ref="A13:A14"/>
    <mergeCell ref="L13:L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Slaucamās govis</vt:lpstr>
      <vt:lpstr>Drop Down</vt:lpstr>
      <vt:lpstr>Grafikiem</vt:lpstr>
      <vt:lpstr>Ražības</vt:lpstr>
      <vt:lpstr>'Slaucamās govis'!Print_Area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Vītols</dc:creator>
  <cp:lastModifiedBy>Kristaps Vītols</cp:lastModifiedBy>
  <cp:lastPrinted>2025-07-07T13:27:37Z</cp:lastPrinted>
  <dcterms:created xsi:type="dcterms:W3CDTF">2025-07-07T11:50:55Z</dcterms:created>
  <dcterms:modified xsi:type="dcterms:W3CDTF">2026-05-28T10:03:12Z</dcterms:modified>
</cp:coreProperties>
</file>